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Enfermeiro" sheetId="1" r:id="rId1"/>
    <sheet name="Técnico de Enfermagem" sheetId="2" r:id="rId2"/>
    <sheet name="Análise dos resultados" sheetId="3" r:id="rId3"/>
    <sheet name="Tempo médio das intervenções" sheetId="4" state="hidden" r:id="rId4"/>
  </sheet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31" i="4" l="1"/>
  <c r="K31" i="4"/>
  <c r="I31" i="4"/>
  <c r="H31" i="4"/>
  <c r="F31" i="4"/>
  <c r="E31" i="4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45" i="2" s="1"/>
  <c r="G31" i="2"/>
  <c r="E28" i="2"/>
  <c r="F27" i="2"/>
  <c r="F26" i="2"/>
  <c r="G26" i="2" s="1"/>
  <c r="F25" i="2"/>
  <c r="F24" i="2"/>
  <c r="G24" i="2" s="1"/>
  <c r="F23" i="2"/>
  <c r="F22" i="2"/>
  <c r="G22" i="2" s="1"/>
  <c r="F21" i="2"/>
  <c r="F20" i="2"/>
  <c r="G20" i="2" s="1"/>
  <c r="F19" i="2"/>
  <c r="F18" i="2"/>
  <c r="G18" i="2" s="1"/>
  <c r="G14" i="2"/>
  <c r="G27" i="2" s="1"/>
  <c r="G2" i="2"/>
  <c r="G2" i="3" s="1"/>
  <c r="C2" i="2"/>
  <c r="C2" i="3" s="1"/>
  <c r="B1" i="2"/>
  <c r="B1" i="3" s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E28" i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G14" i="1"/>
  <c r="G28" i="1" l="1"/>
  <c r="G47" i="1" s="1"/>
  <c r="C10" i="3" s="1"/>
  <c r="G19" i="2"/>
  <c r="G28" i="2" s="1"/>
  <c r="G47" i="2" s="1"/>
  <c r="C11" i="3" s="1"/>
  <c r="G21" i="2"/>
  <c r="G23" i="2"/>
  <c r="G25" i="2"/>
  <c r="E11" i="3" l="1"/>
  <c r="F11" i="3" s="1"/>
  <c r="G11" i="3" s="1"/>
  <c r="D11" i="3"/>
  <c r="E10" i="3"/>
  <c r="F10" i="3" s="1"/>
  <c r="G10" i="3" s="1"/>
  <c r="D10" i="3"/>
</calcChain>
</file>

<file path=xl/sharedStrings.xml><?xml version="1.0" encoding="utf-8"?>
<sst xmlns="http://schemas.openxmlformats.org/spreadsheetml/2006/main" count="191" uniqueCount="94">
  <si>
    <t>Instituição:</t>
  </si>
  <si>
    <t>Enfermeiro Responsável:</t>
  </si>
  <si>
    <t>Nº Coren:</t>
  </si>
  <si>
    <t>DIMENSIONAMENTO DE PESSOAL DE ENFERMAGEM NA ATENÇÃO PRIMÁRIA À SAÚDE</t>
  </si>
  <si>
    <t>Item</t>
  </si>
  <si>
    <t>Origem dos parâmetros</t>
  </si>
  <si>
    <t>Profissional</t>
  </si>
  <si>
    <t>ENFERMEIRO</t>
  </si>
  <si>
    <t>Categoria profissional enfermeiro</t>
  </si>
  <si>
    <t>Semanas no ano (semanas por ano)</t>
  </si>
  <si>
    <t>Dias trabalhados na semana (dias/profissional)</t>
  </si>
  <si>
    <t>Dias de ausência por feriados no ano (dias no ano/profissional)</t>
  </si>
  <si>
    <t>Dias de férias (média de dias por ano/profissional)</t>
  </si>
  <si>
    <t>Dias de licenças de saúde (média de dias por ano/profissional)</t>
  </si>
  <si>
    <r>
      <rPr>
        <sz val="10"/>
        <rFont val="Times New Roman"/>
        <family val="1"/>
        <charset val="1"/>
      </rPr>
      <t xml:space="preserve">Dias de ausências em razão de outras licenças no ano </t>
    </r>
    <r>
      <rPr>
        <sz val="8"/>
        <rFont val="Times New Roman"/>
        <family val="1"/>
        <charset val="1"/>
      </rPr>
      <t>(média de dias por ano/profissional)</t>
    </r>
  </si>
  <si>
    <t>Jornada de trabalho (horas de trabalho por dia/profissional)</t>
  </si>
  <si>
    <t>TTD</t>
  </si>
  <si>
    <r>
      <rPr>
        <b/>
        <sz val="10"/>
        <rFont val="Times New Roman"/>
        <family val="1"/>
        <charset val="1"/>
      </rPr>
      <t>Tempo de Trabalho Disponível</t>
    </r>
    <r>
      <rPr>
        <sz val="10"/>
        <rFont val="Times New Roman"/>
        <family val="1"/>
        <charset val="1"/>
      </rPr>
      <t xml:space="preserve"> (horas de trabalho por dia /profissional)</t>
    </r>
  </si>
  <si>
    <t>Estrato</t>
  </si>
  <si>
    <t>Brasil</t>
  </si>
  <si>
    <r>
      <rPr>
        <sz val="10"/>
        <rFont val="Times New Roman"/>
        <family val="1"/>
        <charset val="1"/>
      </rPr>
      <t xml:space="preserve">Intervenções de </t>
    </r>
    <r>
      <rPr>
        <b/>
        <sz val="10"/>
        <rFont val="Times New Roman"/>
        <family val="1"/>
        <charset val="1"/>
      </rPr>
      <t>cuidado direto</t>
    </r>
  </si>
  <si>
    <t>Produção anual das intervenções (P)</t>
  </si>
  <si>
    <t>Tempo médio das intervenções (T)</t>
  </si>
  <si>
    <t>Quantidade requerida</t>
  </si>
  <si>
    <t>Atendimento à demanda espontânea</t>
  </si>
  <si>
    <t xml:space="preserve">Consulta de enfermagem </t>
  </si>
  <si>
    <t>Administração de medicamentos</t>
  </si>
  <si>
    <t>Assistência em exames</t>
  </si>
  <si>
    <t>Procedimentos ambulatoriais</t>
  </si>
  <si>
    <t>Controle de imunização e vacinação</t>
  </si>
  <si>
    <t>Sinais vitais e medidas antropométricas</t>
  </si>
  <si>
    <t>Punção de vaso: amostra de sangue venoso</t>
  </si>
  <si>
    <t>Visita domiciliar</t>
  </si>
  <si>
    <t>Promoção de ações educativas</t>
  </si>
  <si>
    <t>Qdir</t>
  </si>
  <si>
    <t>Total requerido para CUIDADO DIRETO</t>
  </si>
  <si>
    <r>
      <rPr>
        <sz val="10"/>
        <rFont val="Times New Roman"/>
        <family val="1"/>
        <charset val="1"/>
      </rPr>
      <t>Intervenções de</t>
    </r>
    <r>
      <rPr>
        <b/>
        <sz val="10"/>
        <rFont val="Times New Roman"/>
        <family val="1"/>
        <charset val="1"/>
      </rPr>
      <t xml:space="preserve"> cuidado indireto</t>
    </r>
  </si>
  <si>
    <t>Percentual da Participação</t>
  </si>
  <si>
    <t>Ações educativas dos trabalhadores de saúde</t>
  </si>
  <si>
    <t>Controle de infecção</t>
  </si>
  <si>
    <t>Controle de suprimentos</t>
  </si>
  <si>
    <t>Organização do processo de trabalho</t>
  </si>
  <si>
    <t>Documentação</t>
  </si>
  <si>
    <t>Interpretação de dados laboratoriais</t>
  </si>
  <si>
    <t>Mapeamento e territorialização</t>
  </si>
  <si>
    <t>Referência e contrarreferência</t>
  </si>
  <si>
    <t>Reunião administrativa</t>
  </si>
  <si>
    <t>Reunião para avaliação dos profissionais</t>
  </si>
  <si>
    <t>Supervisão dos trabalhos da unidade</t>
  </si>
  <si>
    <t>Troca de informação sobre cuidados de saúde</t>
  </si>
  <si>
    <t>Vigilância em saúde</t>
  </si>
  <si>
    <t>Ocasionais indiretas</t>
  </si>
  <si>
    <t>Qind %</t>
  </si>
  <si>
    <t>Soma dos percentuais das intervenções de CUIDADOS INDIRETOS</t>
  </si>
  <si>
    <t>Q</t>
  </si>
  <si>
    <t>Total requerido de profissionais  Q= Qdir/(1-Qind%/100)</t>
  </si>
  <si>
    <r>
      <rPr>
        <b/>
        <sz val="8"/>
        <rFont val="Times New Roman"/>
        <family val="1"/>
        <charset val="1"/>
      </rPr>
      <t xml:space="preserve">Fonte: </t>
    </r>
    <r>
      <rPr>
        <sz val="8"/>
        <rFont val="Times New Roman"/>
        <family val="1"/>
        <charset val="1"/>
      </rPr>
      <t>Art. 9º da Resolução Cofen Nº 543/2017</t>
    </r>
  </si>
  <si>
    <r>
      <rPr>
        <b/>
        <sz val="8"/>
        <rFont val="Times New Roman"/>
        <family val="1"/>
        <charset val="1"/>
      </rPr>
      <t xml:space="preserve">Legenda: </t>
    </r>
    <r>
      <rPr>
        <sz val="8"/>
        <rFont val="Times New Roman"/>
        <family val="1"/>
        <charset val="1"/>
      </rPr>
      <t>TTD – Tempo de Trabalho Disponível; Qdir – Quantidade de profissionais para intervenções diretas; Qind% - Percentual de quantidade de profissionais para intervenções indiretas; e Q – Quantidade de trabalhadores</t>
    </r>
  </si>
  <si>
    <t>Data</t>
  </si>
  <si>
    <t>Carimbo e Assinatura do Responsável</t>
  </si>
  <si>
    <t>Técnico de Enfermagem</t>
  </si>
  <si>
    <t xml:space="preserve">Categoria profissional </t>
  </si>
  <si>
    <t>Dias de ausência por feriados no ano (dias ano ano/profissional)</t>
  </si>
  <si>
    <t>Consulta</t>
  </si>
  <si>
    <r>
      <rPr>
        <sz val="10"/>
        <rFont val="Times New Roman"/>
        <family val="1"/>
        <charset val="1"/>
      </rPr>
      <t xml:space="preserve">Intervenções de </t>
    </r>
    <r>
      <rPr>
        <b/>
        <sz val="10"/>
        <rFont val="Times New Roman"/>
        <family val="1"/>
        <charset val="1"/>
      </rPr>
      <t>cuidado indireto</t>
    </r>
  </si>
  <si>
    <t>Análise dos Resultados</t>
  </si>
  <si>
    <t>Categoria profissional</t>
  </si>
  <si>
    <t>Número atual</t>
  </si>
  <si>
    <t>Número necessário</t>
  </si>
  <si>
    <t>Falta ou excesso</t>
  </si>
  <si>
    <t>Razão</t>
  </si>
  <si>
    <t>Pressão de Carga de trabalho</t>
  </si>
  <si>
    <t>Problema da carga de trabalho</t>
  </si>
  <si>
    <t>Enfermeiro</t>
  </si>
  <si>
    <t>Técnico/Auxiliar de enfermagem</t>
  </si>
  <si>
    <r>
      <rPr>
        <b/>
        <sz val="10"/>
        <rFont val="Times New Roman"/>
        <family val="1"/>
        <charset val="1"/>
      </rPr>
      <t>Fonte</t>
    </r>
    <r>
      <rPr>
        <sz val="10"/>
        <rFont val="Times New Roman"/>
        <family val="1"/>
        <charset val="1"/>
      </rPr>
      <t>: Anexo II  da Resolução Cofen nº 543/2017</t>
    </r>
  </si>
  <si>
    <t>Análise dos resultados</t>
  </si>
  <si>
    <t xml:space="preserve">Razão: </t>
  </si>
  <si>
    <t>* próxima a 1 – o quadro de pessoal atual que está em equilíbrio com as demandas de pessoal para a carga de trabalho da unidade de saúde</t>
  </si>
  <si>
    <t>* maior que um (&gt;1) evidencia excesso de pessoal em relação à carga de trabalho;</t>
  </si>
  <si>
    <t>* inferior a um (&lt;1) indica que o número atual de profissionais é insuficiente para lidar com a carga de trabalho.</t>
  </si>
  <si>
    <t>INTERVENÇÕES POR CATEGORIA DE ENFERMAGEM</t>
  </si>
  <si>
    <t>ESTRATO</t>
  </si>
  <si>
    <t>1 a 4</t>
  </si>
  <si>
    <t>Enf</t>
  </si>
  <si>
    <t>TE/AE</t>
  </si>
  <si>
    <t>Intervenções de Cuidado Direto</t>
  </si>
  <si>
    <t>Intervenções Cuidado Indireto</t>
  </si>
  <si>
    <t>supervisão dos trabalhos da unidade</t>
  </si>
  <si>
    <t>Percentual do tempo total Cuidado Indireto</t>
  </si>
  <si>
    <r>
      <rPr>
        <b/>
        <sz val="10"/>
        <rFont val="Arial"/>
        <charset val="1"/>
      </rPr>
      <t>Fonte:</t>
    </r>
    <r>
      <rPr>
        <sz val="10"/>
        <rFont val="Arial"/>
        <charset val="1"/>
      </rPr>
      <t xml:space="preserve"> Tabela 1 e 2 – Tempo médio das intervenções /atividades segundo  Bonfim (2016), disponível no Anexo II da Resolução Cofen nº 543/2017.</t>
    </r>
  </si>
  <si>
    <t>A classificação dos municípios, conforme estrato está disponível para consulta no site:</t>
  </si>
  <si>
    <t>http://dabgerenciador.homologacao.saude.gov.br/sistemas/pmaq/estratos_para_certificacao.php</t>
  </si>
  <si>
    <r>
      <rPr>
        <b/>
        <sz val="10"/>
        <rFont val="Arial"/>
        <charset val="1"/>
      </rPr>
      <t>Legenda:</t>
    </r>
    <r>
      <rPr>
        <sz val="10"/>
        <rFont val="Arial"/>
        <charset val="1"/>
      </rPr>
      <t xml:space="preserve"> ENF – Enfermeiro; TE – Técnico de Enfermagem e AE – Auxiliar de Enfermagem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</si>
</sst>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0.0"/>
    <numFmt numFmtId="167" formatCode="0.000"/>
    <numFmt numFmtId="168" formatCode="0.0;[Red]\-0.0"/>
    <numFmt numFmtId="169" formatCode="&quot;VERDADEIRO&quot;;&quot;VERDADEIRO&quot;;&quot;FALSO&quot;"/>
  </numFmts>
  <fonts count="11" x14ac:knownFonts="1">
    <font>
      <sz val="10"/>
      <color rgb="FF000000"/>
      <name val="Arial"/>
      <charset val="1"/>
    </font>
    <font>
      <b/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name val="Times New Roman"/>
      <family val="1"/>
      <charset val="1"/>
    </font>
    <font>
      <b/>
      <sz val="12"/>
      <name val="Times New Roman"/>
      <family val="1"/>
      <charset val="1"/>
    </font>
    <font>
      <b/>
      <sz val="8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sz val="10"/>
      <name val="Arial"/>
      <charset val="1"/>
    </font>
    <font>
      <sz val="10"/>
      <name val="Arial"/>
      <charset val="1"/>
    </font>
  </fonts>
  <fills count="9">
    <fill>
      <patternFill patternType="none"/>
    </fill>
    <fill>
      <patternFill patternType="gray125"/>
    </fill>
    <fill>
      <patternFill patternType="solid">
        <fgColor rgb="FFFFEDD1"/>
        <bgColor rgb="FFEFEFEF"/>
      </patternFill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rgb="FFEFDABE"/>
        <bgColor rgb="FFDDDDDD"/>
      </patternFill>
    </fill>
    <fill>
      <patternFill patternType="solid">
        <fgColor rgb="FFD1EBFD"/>
        <bgColor rgb="FFDDDDDD"/>
      </patternFill>
    </fill>
    <fill>
      <patternFill patternType="solid">
        <fgColor rgb="FFEEEEEE"/>
        <bgColor rgb="FFEFEFEF"/>
      </patternFill>
    </fill>
    <fill>
      <patternFill patternType="solid">
        <fgColor rgb="FFEFEFEF"/>
        <bgColor rgb="FFEEEEEE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9" fillId="0" borderId="0" xfId="0" applyFont="1" applyBorder="1"/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3" fontId="2" fillId="0" borderId="0" xfId="0" applyNumberFormat="1" applyFont="1" applyAlignment="1">
      <alignment horizontal="center" wrapText="1"/>
    </xf>
    <xf numFmtId="3" fontId="2" fillId="2" borderId="0" xfId="0" applyNumberFormat="1" applyFont="1" applyFill="1" applyBorder="1" applyProtection="1">
      <protection locked="0"/>
    </xf>
    <xf numFmtId="3" fontId="2" fillId="2" borderId="0" xfId="0" applyNumberFormat="1" applyFont="1" applyFill="1" applyBorder="1" applyAlignment="1" applyProtection="1">
      <protection locked="0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/>
    <xf numFmtId="0" fontId="2" fillId="3" borderId="0" xfId="0" applyFont="1" applyFill="1" applyBorder="1"/>
    <xf numFmtId="3" fontId="3" fillId="3" borderId="0" xfId="0" applyNumberFormat="1" applyFont="1" applyFill="1" applyBorder="1"/>
    <xf numFmtId="3" fontId="2" fillId="0" borderId="0" xfId="0" applyNumberFormat="1" applyFont="1"/>
    <xf numFmtId="0" fontId="3" fillId="0" borderId="0" xfId="0" applyFont="1" applyAlignment="1">
      <alignment horizontal="right"/>
    </xf>
    <xf numFmtId="1" fontId="3" fillId="5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/>
      <protection locked="0"/>
    </xf>
    <xf numFmtId="0" fontId="3" fillId="3" borderId="0" xfId="0" applyFont="1" applyFill="1" applyBorder="1"/>
    <xf numFmtId="3" fontId="3" fillId="3" borderId="0" xfId="0" applyNumberFormat="1" applyFont="1" applyFill="1" applyBorder="1" applyAlignment="1">
      <alignment horizontal="center"/>
    </xf>
    <xf numFmtId="165" fontId="3" fillId="3" borderId="0" xfId="0" applyNumberFormat="1" applyFont="1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3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/>
    <xf numFmtId="165" fontId="6" fillId="4" borderId="0" xfId="0" applyNumberFormat="1" applyFont="1" applyFill="1" applyBorder="1"/>
    <xf numFmtId="0" fontId="7" fillId="0" borderId="0" xfId="0" applyFont="1"/>
    <xf numFmtId="0" fontId="5" fillId="0" borderId="0" xfId="0" applyFont="1"/>
    <xf numFmtId="0" fontId="8" fillId="0" borderId="0" xfId="0" applyFont="1" applyAlignment="1"/>
    <xf numFmtId="0" fontId="2" fillId="0" borderId="0" xfId="0" applyFont="1" applyBorder="1" applyAlignment="1" applyProtection="1">
      <alignment horizontal="left"/>
    </xf>
    <xf numFmtId="0" fontId="3" fillId="0" borderId="0" xfId="0" applyFont="1" applyAlignment="1">
      <alignment wrapText="1"/>
    </xf>
    <xf numFmtId="3" fontId="2" fillId="6" borderId="0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3" fillId="6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2" fillId="6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166" fontId="3" fillId="3" borderId="0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6" fillId="8" borderId="0" xfId="0" applyFont="1" applyFill="1" applyBorder="1"/>
    <xf numFmtId="0" fontId="6" fillId="7" borderId="0" xfId="0" applyFont="1" applyFill="1" applyBorder="1"/>
    <xf numFmtId="165" fontId="6" fillId="7" borderId="0" xfId="0" applyNumberFormat="1" applyFont="1" applyFill="1" applyBorder="1"/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wrapText="1"/>
    </xf>
    <xf numFmtId="0" fontId="2" fillId="6" borderId="3" xfId="0" applyFont="1" applyFill="1" applyBorder="1" applyAlignment="1" applyProtection="1">
      <alignment horizontal="center"/>
      <protection locked="0"/>
    </xf>
    <xf numFmtId="165" fontId="2" fillId="0" borderId="3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8" fontId="2" fillId="0" borderId="3" xfId="0" applyNumberFormat="1" applyFont="1" applyBorder="1" applyAlignment="1">
      <alignment horizontal="center"/>
    </xf>
    <xf numFmtId="169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2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9" fillId="0" borderId="3" xfId="0" applyFont="1" applyBorder="1"/>
    <xf numFmtId="166" fontId="9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FEF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EDD1"/>
      <rgbColor rgb="FFD1EBF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DDDDDD"/>
      <rgbColor rgb="FFFFFF99"/>
      <rgbColor rgb="FF99CCFF"/>
      <rgbColor rgb="FFFF99CC"/>
      <rgbColor rgb="FFCC99FF"/>
      <rgbColor rgb="FFEFDAB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tabSelected="1" view="pageBreakPreview" topLeftCell="A25" zoomScale="120" zoomScaleNormal="79" zoomScaleSheetLayoutView="120" zoomScalePageLayoutView="180" workbookViewId="0">
      <selection activeCell="G12" sqref="G12"/>
    </sheetView>
  </sheetViews>
  <sheetFormatPr defaultRowHeight="12.75" x14ac:dyDescent="0.2"/>
  <cols>
    <col min="1" max="1" width="7.42578125" customWidth="1"/>
    <col min="2" max="2" width="10.85546875" customWidth="1"/>
    <col min="3" max="3" width="8" customWidth="1"/>
    <col min="4" max="4" width="17.42578125" customWidth="1"/>
    <col min="5" max="5" width="15.140625" customWidth="1"/>
    <col min="6" max="7" width="13.140625" customWidth="1"/>
    <col min="8" max="17" width="8.7109375" customWidth="1"/>
    <col min="18" max="1025" width="14.42578125" customWidth="1"/>
  </cols>
  <sheetData>
    <row r="1" spans="1:7" ht="12.75" customHeight="1" x14ac:dyDescent="0.2">
      <c r="A1" s="14" t="s">
        <v>0</v>
      </c>
      <c r="B1" s="13"/>
      <c r="C1" s="13"/>
      <c r="D1" s="13"/>
      <c r="E1" s="13"/>
      <c r="F1" s="13"/>
      <c r="G1" s="13"/>
    </row>
    <row r="2" spans="1:7" ht="12.75" customHeight="1" x14ac:dyDescent="0.2">
      <c r="A2" s="12" t="s">
        <v>1</v>
      </c>
      <c r="B2" s="12"/>
      <c r="C2" s="11"/>
      <c r="D2" s="11"/>
      <c r="E2" s="11"/>
      <c r="F2" s="14" t="s">
        <v>2</v>
      </c>
      <c r="G2" s="16"/>
    </row>
    <row r="3" spans="1:7" ht="12.75" customHeight="1" x14ac:dyDescent="0.2">
      <c r="A3" s="15"/>
      <c r="B3" s="17"/>
      <c r="C3" s="17"/>
      <c r="D3" s="18"/>
      <c r="E3" s="17"/>
      <c r="F3" s="14"/>
      <c r="G3" s="19"/>
    </row>
    <row r="4" spans="1:7" ht="14.25" customHeight="1" x14ac:dyDescent="0.2">
      <c r="A4" s="10" t="s">
        <v>3</v>
      </c>
      <c r="B4" s="10"/>
      <c r="C4" s="10"/>
      <c r="D4" s="10"/>
      <c r="E4" s="10"/>
      <c r="F4" s="10"/>
      <c r="G4" s="10"/>
    </row>
    <row r="5" spans="1:7" ht="9" customHeight="1" x14ac:dyDescent="0.2">
      <c r="A5" s="20"/>
      <c r="B5" s="20"/>
      <c r="C5" s="20"/>
      <c r="D5" s="20"/>
      <c r="E5" s="20"/>
      <c r="F5" s="20"/>
      <c r="G5" s="20"/>
    </row>
    <row r="6" spans="1:7" ht="38.25" x14ac:dyDescent="0.2">
      <c r="A6" s="21" t="s">
        <v>4</v>
      </c>
      <c r="B6" s="22" t="s">
        <v>5</v>
      </c>
      <c r="C6" s="18"/>
      <c r="D6" s="18"/>
      <c r="E6" s="21" t="s">
        <v>6</v>
      </c>
      <c r="F6" s="23" t="s">
        <v>7</v>
      </c>
      <c r="G6" s="24" t="s">
        <v>8</v>
      </c>
    </row>
    <row r="7" spans="1:7" ht="14.25" customHeight="1" x14ac:dyDescent="0.2">
      <c r="A7" s="21">
        <v>1</v>
      </c>
      <c r="B7" s="22" t="s">
        <v>9</v>
      </c>
      <c r="C7" s="18"/>
      <c r="D7" s="18"/>
      <c r="E7" s="18"/>
      <c r="F7" s="18"/>
      <c r="G7" s="25">
        <v>52</v>
      </c>
    </row>
    <row r="8" spans="1:7" ht="14.25" customHeight="1" x14ac:dyDescent="0.2">
      <c r="A8" s="21">
        <v>2</v>
      </c>
      <c r="B8" s="22" t="s">
        <v>10</v>
      </c>
      <c r="C8" s="18"/>
      <c r="D8" s="18"/>
      <c r="E8" s="18"/>
      <c r="F8" s="18"/>
      <c r="G8" s="25">
        <v>5</v>
      </c>
    </row>
    <row r="9" spans="1:7" ht="14.25" customHeight="1" x14ac:dyDescent="0.2">
      <c r="A9" s="21">
        <v>3</v>
      </c>
      <c r="B9" s="22" t="s">
        <v>11</v>
      </c>
      <c r="C9" s="18"/>
      <c r="D9" s="18"/>
      <c r="E9" s="18"/>
      <c r="F9" s="18"/>
      <c r="G9" s="25">
        <v>15</v>
      </c>
    </row>
    <row r="10" spans="1:7" ht="14.25" customHeight="1" x14ac:dyDescent="0.2">
      <c r="A10" s="21">
        <v>4</v>
      </c>
      <c r="B10" s="22" t="s">
        <v>12</v>
      </c>
      <c r="C10" s="18"/>
      <c r="D10" s="18"/>
      <c r="E10" s="18"/>
      <c r="F10" s="18"/>
      <c r="G10" s="25">
        <v>30</v>
      </c>
    </row>
    <row r="11" spans="1:7" ht="14.25" customHeight="1" x14ac:dyDescent="0.2">
      <c r="A11" s="21">
        <v>5</v>
      </c>
      <c r="B11" s="22" t="s">
        <v>13</v>
      </c>
      <c r="C11" s="18"/>
      <c r="D11" s="18"/>
      <c r="E11" s="18"/>
      <c r="F11" s="18"/>
      <c r="G11" s="26">
        <v>6</v>
      </c>
    </row>
    <row r="12" spans="1:7" ht="14.25" customHeight="1" x14ac:dyDescent="0.2">
      <c r="A12" s="21">
        <v>6</v>
      </c>
      <c r="B12" s="22" t="s">
        <v>14</v>
      </c>
      <c r="C12" s="18"/>
      <c r="D12" s="18"/>
      <c r="E12" s="18"/>
      <c r="F12" s="18"/>
      <c r="G12" s="25">
        <v>5</v>
      </c>
    </row>
    <row r="13" spans="1:7" ht="14.25" customHeight="1" x14ac:dyDescent="0.2">
      <c r="A13" s="21">
        <v>7</v>
      </c>
      <c r="B13" s="22" t="s">
        <v>15</v>
      </c>
      <c r="C13" s="18"/>
      <c r="D13" s="18"/>
      <c r="E13" s="18"/>
      <c r="F13" s="18"/>
      <c r="G13" s="26">
        <v>8</v>
      </c>
    </row>
    <row r="14" spans="1:7" ht="14.25" customHeight="1" x14ac:dyDescent="0.2">
      <c r="A14" s="27" t="s">
        <v>16</v>
      </c>
      <c r="B14" s="28" t="s">
        <v>17</v>
      </c>
      <c r="C14" s="29"/>
      <c r="D14" s="29"/>
      <c r="E14" s="29"/>
      <c r="F14" s="29"/>
      <c r="G14" s="30">
        <f>((G7*G8)-(G9+G10+G11+G12))*G13</f>
        <v>1632</v>
      </c>
    </row>
    <row r="15" spans="1:7" ht="10.5" customHeight="1" x14ac:dyDescent="0.2">
      <c r="A15" s="18"/>
      <c r="B15" s="18"/>
      <c r="C15" s="18"/>
      <c r="D15" s="18"/>
      <c r="E15" s="18"/>
      <c r="F15" s="18"/>
      <c r="G15" s="31"/>
    </row>
    <row r="16" spans="1:7" ht="14.25" customHeight="1" x14ac:dyDescent="0.2">
      <c r="A16" s="18"/>
      <c r="B16" s="18"/>
      <c r="C16" s="18"/>
      <c r="D16" s="18"/>
      <c r="E16" s="32" t="s">
        <v>18</v>
      </c>
      <c r="F16" s="33" t="s">
        <v>19</v>
      </c>
      <c r="G16" s="31"/>
    </row>
    <row r="17" spans="1:7" ht="51" x14ac:dyDescent="0.2">
      <c r="A17" s="21" t="s">
        <v>4</v>
      </c>
      <c r="B17" s="22" t="s">
        <v>20</v>
      </c>
      <c r="C17" s="18"/>
      <c r="D17" s="18"/>
      <c r="E17" s="34" t="s">
        <v>21</v>
      </c>
      <c r="F17" s="34" t="s">
        <v>22</v>
      </c>
      <c r="G17" s="24" t="s">
        <v>23</v>
      </c>
    </row>
    <row r="18" spans="1:7" ht="14.25" customHeight="1" x14ac:dyDescent="0.2">
      <c r="A18" s="21">
        <v>1</v>
      </c>
      <c r="B18" s="22" t="s">
        <v>24</v>
      </c>
      <c r="C18" s="18"/>
      <c r="D18" s="18"/>
      <c r="E18" s="35"/>
      <c r="F18" s="36">
        <f>IF($F$16='Tempo médio das intervenções'!$B$2,'Tempo médio das intervenções'!B5,IF(Enfermeiro!$F$16='Tempo médio das intervenções'!$E$2,'Tempo médio das intervenções'!E5,IF(Enfermeiro!$F$16='Tempo médio das intervenções'!$H$2,'Tempo médio das intervenções'!H5,IF(Enfermeiro!$F$16='Tempo médio das intervenções'!$K$2,'Tempo médio das intervenções'!K5))))</f>
        <v>0.39</v>
      </c>
      <c r="G18" s="37">
        <f t="shared" ref="G18:G27" si="0">E18*F18/$G$14</f>
        <v>0</v>
      </c>
    </row>
    <row r="19" spans="1:7" ht="14.25" customHeight="1" x14ac:dyDescent="0.2">
      <c r="A19" s="21">
        <v>2</v>
      </c>
      <c r="B19" s="22" t="s">
        <v>25</v>
      </c>
      <c r="C19" s="18"/>
      <c r="D19" s="18"/>
      <c r="E19" s="35"/>
      <c r="F19" s="36">
        <f>IF($F$16='Tempo médio das intervenções'!$B$2,'Tempo médio das intervenções'!B6,IF(Enfermeiro!$F$16='Tempo médio das intervenções'!$E$2,'Tempo médio das intervenções'!E6,IF(Enfermeiro!$F$16='Tempo médio das intervenções'!$H$2,'Tempo médio das intervenções'!H6,IF(Enfermeiro!$F$16='Tempo médio das intervenções'!$K$2,'Tempo médio das intervenções'!K6))))</f>
        <v>0.42</v>
      </c>
      <c r="G19" s="37">
        <f t="shared" si="0"/>
        <v>0</v>
      </c>
    </row>
    <row r="20" spans="1:7" ht="14.25" customHeight="1" x14ac:dyDescent="0.2">
      <c r="A20" s="21">
        <v>3</v>
      </c>
      <c r="B20" s="22" t="s">
        <v>26</v>
      </c>
      <c r="C20" s="18"/>
      <c r="D20" s="18"/>
      <c r="E20" s="38"/>
      <c r="F20" s="36">
        <f>IF($F$16='Tempo médio das intervenções'!$B$2,'Tempo médio das intervenções'!B7,IF(Enfermeiro!$F$16='Tempo médio das intervenções'!$E$2,'Tempo médio das intervenções'!E7,IF(Enfermeiro!$F$16='Tempo médio das intervenções'!$H$2,'Tempo médio das intervenções'!H7,IF(Enfermeiro!$F$16='Tempo médio das intervenções'!$K$2,'Tempo médio das intervenções'!K7))))</f>
        <v>0.21</v>
      </c>
      <c r="G20" s="37">
        <f t="shared" si="0"/>
        <v>0</v>
      </c>
    </row>
    <row r="21" spans="1:7" ht="14.25" customHeight="1" x14ac:dyDescent="0.2">
      <c r="A21" s="21">
        <v>4</v>
      </c>
      <c r="B21" s="22" t="s">
        <v>27</v>
      </c>
      <c r="C21" s="18"/>
      <c r="D21" s="18"/>
      <c r="E21" s="35"/>
      <c r="F21" s="36">
        <f>IF($F$16='Tempo médio das intervenções'!$B$2,'Tempo médio das intervenções'!B8,IF(Enfermeiro!$F$16='Tempo médio das intervenções'!$E$2,'Tempo médio das intervenções'!E8,IF(Enfermeiro!$F$16='Tempo médio das intervenções'!$H$2,'Tempo médio das intervenções'!H8,IF(Enfermeiro!$F$16='Tempo médio das intervenções'!$K$2,'Tempo médio das intervenções'!K8))))</f>
        <v>0.31</v>
      </c>
      <c r="G21" s="37">
        <f t="shared" si="0"/>
        <v>0</v>
      </c>
    </row>
    <row r="22" spans="1:7" ht="14.25" customHeight="1" x14ac:dyDescent="0.2">
      <c r="A22" s="21">
        <v>5</v>
      </c>
      <c r="B22" s="22" t="s">
        <v>28</v>
      </c>
      <c r="C22" s="18"/>
      <c r="D22" s="18"/>
      <c r="E22" s="35"/>
      <c r="F22" s="36">
        <f>IF($F$16='Tempo médio das intervenções'!$B$2,'Tempo médio das intervenções'!B9,IF(Enfermeiro!$F$16='Tempo médio das intervenções'!$E$2,'Tempo médio das intervenções'!E9,IF(Enfermeiro!$F$16='Tempo médio das intervenções'!$H$2,'Tempo médio das intervenções'!H9,IF(Enfermeiro!$F$16='Tempo médio das intervenções'!$K$2,'Tempo médio das intervenções'!K9))))</f>
        <v>0.32</v>
      </c>
      <c r="G22" s="37">
        <f t="shared" si="0"/>
        <v>0</v>
      </c>
    </row>
    <row r="23" spans="1:7" ht="14.25" customHeight="1" x14ac:dyDescent="0.2">
      <c r="A23" s="21">
        <v>6</v>
      </c>
      <c r="B23" s="22" t="s">
        <v>29</v>
      </c>
      <c r="C23" s="18"/>
      <c r="D23" s="18"/>
      <c r="E23" s="35"/>
      <c r="F23" s="36">
        <f>IF($F$16='Tempo médio das intervenções'!$B$2,'Tempo médio das intervenções'!B10,IF(Enfermeiro!$F$16='Tempo médio das intervenções'!$E$2,'Tempo médio das intervenções'!E10,IF(Enfermeiro!$F$16='Tempo médio das intervenções'!$H$2,'Tempo médio das intervenções'!H10,IF(Enfermeiro!$F$16='Tempo médio das intervenções'!$K$2,'Tempo médio das intervenções'!K10))))</f>
        <v>0.42</v>
      </c>
      <c r="G23" s="37">
        <f t="shared" si="0"/>
        <v>0</v>
      </c>
    </row>
    <row r="24" spans="1:7" ht="14.25" customHeight="1" x14ac:dyDescent="0.2">
      <c r="A24" s="21">
        <v>7</v>
      </c>
      <c r="B24" s="22" t="s">
        <v>30</v>
      </c>
      <c r="C24" s="18"/>
      <c r="D24" s="18"/>
      <c r="E24" s="35"/>
      <c r="F24" s="36">
        <f>IF($F$16='Tempo médio das intervenções'!$B$2,'Tempo médio das intervenções'!B11,IF(Enfermeiro!$F$16='Tempo médio das intervenções'!$E$2,'Tempo médio das intervenções'!E11,IF(Enfermeiro!$F$16='Tempo médio das intervenções'!$H$2,'Tempo médio das intervenções'!H11,IF(Enfermeiro!$F$16='Tempo médio das intervenções'!$K$2,'Tempo médio das intervenções'!K11))))</f>
        <v>0.2</v>
      </c>
      <c r="G24" s="37">
        <f t="shared" si="0"/>
        <v>0</v>
      </c>
    </row>
    <row r="25" spans="1:7" ht="14.25" customHeight="1" x14ac:dyDescent="0.2">
      <c r="A25" s="21">
        <v>8</v>
      </c>
      <c r="B25" s="22" t="s">
        <v>31</v>
      </c>
      <c r="C25" s="18"/>
      <c r="D25" s="18"/>
      <c r="E25" s="35"/>
      <c r="F25" s="36">
        <f>IF($F$16='Tempo médio das intervenções'!$B$2,'Tempo médio das intervenções'!B12,IF(Enfermeiro!$F$16='Tempo médio das intervenções'!$E$2,'Tempo médio das intervenções'!E12,IF(Enfermeiro!$F$16='Tempo médio das intervenções'!$H$2,'Tempo médio das intervenções'!H12,IF(Enfermeiro!$F$16='Tempo médio das intervenções'!$K$2,'Tempo médio das intervenções'!K12))))</f>
        <v>0.31</v>
      </c>
      <c r="G25" s="37">
        <f t="shared" si="0"/>
        <v>0</v>
      </c>
    </row>
    <row r="26" spans="1:7" ht="14.25" customHeight="1" x14ac:dyDescent="0.2">
      <c r="A26" s="21">
        <v>9</v>
      </c>
      <c r="B26" s="22" t="s">
        <v>32</v>
      </c>
      <c r="C26" s="18"/>
      <c r="D26" s="18"/>
      <c r="E26" s="35"/>
      <c r="F26" s="36">
        <f>IF($F$16='Tempo médio das intervenções'!$B$2,'Tempo médio das intervenções'!B13,IF(Enfermeiro!$F$16='Tempo médio das intervenções'!$E$2,'Tempo médio das intervenções'!E13,IF(Enfermeiro!$F$16='Tempo médio das intervenções'!$H$2,'Tempo médio das intervenções'!H13,IF(Enfermeiro!$F$16='Tempo médio das intervenções'!$K$2,'Tempo médio das intervenções'!K13))))</f>
        <v>0.59</v>
      </c>
      <c r="G26" s="37">
        <f t="shared" si="0"/>
        <v>0</v>
      </c>
    </row>
    <row r="27" spans="1:7" ht="14.25" customHeight="1" x14ac:dyDescent="0.2">
      <c r="A27" s="21">
        <v>10</v>
      </c>
      <c r="B27" s="22" t="s">
        <v>33</v>
      </c>
      <c r="C27" s="18"/>
      <c r="D27" s="18"/>
      <c r="E27" s="35"/>
      <c r="F27" s="36">
        <f>IF($F$16='Tempo médio das intervenções'!$B$2,'Tempo médio das intervenções'!B14,IF(Enfermeiro!$F$16='Tempo médio das intervenções'!$E$2,'Tempo médio das intervenções'!E14,IF(Enfermeiro!$F$16='Tempo médio das intervenções'!$H$2,'Tempo médio das intervenções'!H14,IF(Enfermeiro!$F$16='Tempo médio das intervenções'!$K$2,'Tempo médio das intervenções'!K14))))</f>
        <v>0.47</v>
      </c>
      <c r="G27" s="37">
        <f t="shared" si="0"/>
        <v>0</v>
      </c>
    </row>
    <row r="28" spans="1:7" ht="14.25" customHeight="1" x14ac:dyDescent="0.2">
      <c r="A28" s="28" t="s">
        <v>34</v>
      </c>
      <c r="B28" s="39" t="s">
        <v>35</v>
      </c>
      <c r="C28" s="39"/>
      <c r="D28" s="39"/>
      <c r="E28" s="40">
        <f>SUM(E18:E27)</f>
        <v>0</v>
      </c>
      <c r="F28" s="39"/>
      <c r="G28" s="41">
        <f>SUM(G18:G27)</f>
        <v>0</v>
      </c>
    </row>
    <row r="29" spans="1:7" ht="11.25" customHeight="1" x14ac:dyDescent="0.2">
      <c r="A29" s="18"/>
      <c r="B29" s="18"/>
      <c r="C29" s="18"/>
      <c r="D29" s="18"/>
      <c r="E29" s="18"/>
      <c r="F29" s="18"/>
      <c r="G29" s="31"/>
    </row>
    <row r="30" spans="1:7" ht="25.5" x14ac:dyDescent="0.2">
      <c r="A30" s="21" t="s">
        <v>4</v>
      </c>
      <c r="B30" s="22" t="s">
        <v>36</v>
      </c>
      <c r="C30" s="18"/>
      <c r="D30" s="18"/>
      <c r="E30" s="18"/>
      <c r="F30" s="18"/>
      <c r="G30" s="24" t="s">
        <v>37</v>
      </c>
    </row>
    <row r="31" spans="1:7" ht="14.25" customHeight="1" x14ac:dyDescent="0.2">
      <c r="A31" s="21">
        <v>1</v>
      </c>
      <c r="B31" s="22" t="s">
        <v>38</v>
      </c>
      <c r="C31" s="18"/>
      <c r="D31" s="18"/>
      <c r="E31" s="18"/>
      <c r="F31" s="18"/>
      <c r="G31" s="42">
        <f>IF($F$16='Tempo médio das intervenções'!$B$2,'Tempo médio das intervenções'!B17,IF($F$16='Tempo médio das intervenções'!$E$2,'Tempo médio das intervenções'!E17,IF($F$16='Tempo médio das intervenções'!$H$2,'Tempo médio das intervenções'!H17,IF($F$16='Tempo médio das intervenções'!$K$2,'Tempo médio das intervenções'!K17))))</f>
        <v>2.1</v>
      </c>
    </row>
    <row r="32" spans="1:7" ht="14.25" customHeight="1" x14ac:dyDescent="0.2">
      <c r="A32" s="21">
        <v>2</v>
      </c>
      <c r="B32" s="22" t="s">
        <v>39</v>
      </c>
      <c r="C32" s="18"/>
      <c r="D32" s="18"/>
      <c r="E32" s="18"/>
      <c r="F32" s="18"/>
      <c r="G32" s="42">
        <f>IF($F$16='Tempo médio das intervenções'!$B$2,'Tempo médio das intervenções'!B18,IF($F$16='Tempo médio das intervenções'!$E$2,'Tempo médio das intervenções'!E18,IF($F$16='Tempo médio das intervenções'!$H$2,'Tempo médio das intervenções'!H18,IF($F$16='Tempo médio das intervenções'!$K$2,'Tempo médio das intervenções'!K18))))</f>
        <v>0.1</v>
      </c>
    </row>
    <row r="33" spans="1:7" ht="14.25" customHeight="1" x14ac:dyDescent="0.2">
      <c r="A33" s="21">
        <v>3</v>
      </c>
      <c r="B33" s="22" t="s">
        <v>40</v>
      </c>
      <c r="C33" s="18"/>
      <c r="D33" s="18"/>
      <c r="E33" s="18"/>
      <c r="F33" s="18"/>
      <c r="G33" s="42">
        <f>IF($F$16='Tempo médio das intervenções'!$B$2,'Tempo médio das intervenções'!B19,IF($F$16='Tempo médio das intervenções'!$E$2,'Tempo médio das intervenções'!E19,IF($F$16='Tempo médio das intervenções'!$H$2,'Tempo médio das intervenções'!H19,IF($F$16='Tempo médio das intervenções'!$K$2,'Tempo médio das intervenções'!K19))))</f>
        <v>0.5</v>
      </c>
    </row>
    <row r="34" spans="1:7" ht="14.25" customHeight="1" x14ac:dyDescent="0.2">
      <c r="A34" s="21">
        <v>4</v>
      </c>
      <c r="B34" s="22" t="s">
        <v>41</v>
      </c>
      <c r="C34" s="18"/>
      <c r="D34" s="18"/>
      <c r="E34" s="18"/>
      <c r="F34" s="18"/>
      <c r="G34" s="42">
        <f>IF($F$16='Tempo médio das intervenções'!$B$2,'Tempo médio das intervenções'!B20,IF($F$16='Tempo médio das intervenções'!$E$2,'Tempo médio das intervenções'!E20,IF($F$16='Tempo médio das intervenções'!$H$2,'Tempo médio das intervenções'!H20,IF($F$16='Tempo médio das intervenções'!$K$2,'Tempo médio das intervenções'!K20))))</f>
        <v>3.7</v>
      </c>
    </row>
    <row r="35" spans="1:7" ht="14.25" customHeight="1" x14ac:dyDescent="0.2">
      <c r="A35" s="21">
        <v>5</v>
      </c>
      <c r="B35" s="22" t="s">
        <v>42</v>
      </c>
      <c r="C35" s="18"/>
      <c r="D35" s="18"/>
      <c r="E35" s="18"/>
      <c r="F35" s="18"/>
      <c r="G35" s="42">
        <f>IF($F$16='Tempo médio das intervenções'!$B$2,'Tempo médio das intervenções'!B21,IF($F$16='Tempo médio das intervenções'!$E$2,'Tempo médio das intervenções'!E21,IF($F$16='Tempo médio das intervenções'!$H$2,'Tempo médio das intervenções'!H21,IF($F$16='Tempo médio das intervenções'!$K$2,'Tempo médio das intervenções'!K21))))</f>
        <v>12.4</v>
      </c>
    </row>
    <row r="36" spans="1:7" ht="14.25" customHeight="1" x14ac:dyDescent="0.2">
      <c r="A36" s="21">
        <v>6</v>
      </c>
      <c r="B36" s="22" t="s">
        <v>43</v>
      </c>
      <c r="C36" s="18"/>
      <c r="D36" s="18"/>
      <c r="E36" s="18"/>
      <c r="F36" s="18"/>
      <c r="G36" s="42">
        <f>IF($F$16='Tempo médio das intervenções'!$B$2,'Tempo médio das intervenções'!B22,IF($F$16='Tempo médio das intervenções'!$E$2,'Tempo médio das intervenções'!E22,IF($F$16='Tempo médio das intervenções'!$H$2,'Tempo médio das intervenções'!H22,IF($F$16='Tempo médio das intervenções'!$K$2,'Tempo médio das intervenções'!K22))))</f>
        <v>0.2</v>
      </c>
    </row>
    <row r="37" spans="1:7" ht="14.25" customHeight="1" x14ac:dyDescent="0.2">
      <c r="A37" s="21">
        <v>7</v>
      </c>
      <c r="B37" s="22" t="s">
        <v>44</v>
      </c>
      <c r="C37" s="18"/>
      <c r="D37" s="18"/>
      <c r="E37" s="18"/>
      <c r="F37" s="18"/>
      <c r="G37" s="42">
        <f>IF($F$16='Tempo médio das intervenções'!$B$2,'Tempo médio das intervenções'!B23,IF($F$16='Tempo médio das intervenções'!$E$2,'Tempo médio das intervenções'!E23,IF($F$16='Tempo médio das intervenções'!$H$2,'Tempo médio das intervenções'!H23,IF($F$16='Tempo médio das intervenções'!$K$2,'Tempo médio das intervenções'!K23))))</f>
        <v>0.1</v>
      </c>
    </row>
    <row r="38" spans="1:7" ht="14.25" customHeight="1" x14ac:dyDescent="0.2">
      <c r="A38" s="21">
        <v>8</v>
      </c>
      <c r="B38" s="22" t="s">
        <v>45</v>
      </c>
      <c r="C38" s="18"/>
      <c r="D38" s="18"/>
      <c r="E38" s="18"/>
      <c r="F38" s="18"/>
      <c r="G38" s="42">
        <f>IF($F$16='Tempo médio das intervenções'!$B$2,'Tempo médio das intervenções'!B24,IF($F$16='Tempo médio das intervenções'!$E$2,'Tempo médio das intervenções'!E24,IF($F$16='Tempo médio das intervenções'!$H$2,'Tempo médio das intervenções'!H24,IF($F$16='Tempo médio das intervenções'!$K$2,'Tempo médio das intervenções'!K24))))</f>
        <v>0.3</v>
      </c>
    </row>
    <row r="39" spans="1:7" ht="14.25" customHeight="1" x14ac:dyDescent="0.2">
      <c r="A39" s="21">
        <v>9</v>
      </c>
      <c r="B39" s="22" t="s">
        <v>46</v>
      </c>
      <c r="C39" s="18"/>
      <c r="D39" s="18"/>
      <c r="E39" s="18"/>
      <c r="F39" s="18"/>
      <c r="G39" s="42">
        <f>IF($F$16='Tempo médio das intervenções'!$B$2,'Tempo médio das intervenções'!B25,IF($F$16='Tempo médio das intervenções'!$E$2,'Tempo médio das intervenções'!E25,IF($F$16='Tempo médio das intervenções'!$H$2,'Tempo médio das intervenções'!H25,IF($F$16='Tempo médio das intervenções'!$K$2,'Tempo médio das intervenções'!K25))))</f>
        <v>5.9</v>
      </c>
    </row>
    <row r="40" spans="1:7" ht="14.25" customHeight="1" x14ac:dyDescent="0.2">
      <c r="A40" s="21">
        <v>10</v>
      </c>
      <c r="B40" s="22" t="s">
        <v>47</v>
      </c>
      <c r="C40" s="18"/>
      <c r="D40" s="18"/>
      <c r="E40" s="18"/>
      <c r="F40" s="18"/>
      <c r="G40" s="42">
        <f>IF($F$16='Tempo médio das intervenções'!$B$2,'Tempo médio das intervenções'!B26,IF($F$16='Tempo médio das intervenções'!$E$2,'Tempo médio das intervenções'!E26,IF($F$16='Tempo médio das intervenções'!$H$2,'Tempo médio das intervenções'!H26,IF($F$16='Tempo médio das intervenções'!$K$2,'Tempo médio das intervenções'!K26))))</f>
        <v>1.9</v>
      </c>
    </row>
    <row r="41" spans="1:7" ht="14.25" customHeight="1" x14ac:dyDescent="0.2">
      <c r="A41" s="21">
        <v>11</v>
      </c>
      <c r="B41" s="22" t="s">
        <v>48</v>
      </c>
      <c r="C41" s="18"/>
      <c r="D41" s="18"/>
      <c r="E41" s="18"/>
      <c r="F41" s="18"/>
      <c r="G41" s="42">
        <f>IF($F$16='Tempo médio das intervenções'!$B$2,'Tempo médio das intervenções'!B27,IF($F$16='Tempo médio das intervenções'!$E$2,'Tempo médio das intervenções'!E27,IF($F$16='Tempo médio das intervenções'!$H$2,'Tempo médio das intervenções'!H27,IF($F$16='Tempo médio das intervenções'!$K$2,'Tempo médio das intervenções'!K27))))</f>
        <v>0.4</v>
      </c>
    </row>
    <row r="42" spans="1:7" ht="14.25" customHeight="1" x14ac:dyDescent="0.2">
      <c r="A42" s="21">
        <v>12</v>
      </c>
      <c r="B42" s="22" t="s">
        <v>49</v>
      </c>
      <c r="C42" s="18"/>
      <c r="D42" s="18"/>
      <c r="E42" s="18"/>
      <c r="F42" s="18"/>
      <c r="G42" s="42">
        <f>IF($F$16='Tempo médio das intervenções'!$B$2,'Tempo médio das intervenções'!B28,IF($F$16='Tempo médio das intervenções'!$E$2,'Tempo médio das intervenções'!E28,IF($F$16='Tempo médio das intervenções'!$H$2,'Tempo médio das intervenções'!H28,IF($F$16='Tempo médio das intervenções'!$K$2,'Tempo médio das intervenções'!K28))))</f>
        <v>6.2</v>
      </c>
    </row>
    <row r="43" spans="1:7" ht="14.25" customHeight="1" x14ac:dyDescent="0.2">
      <c r="A43" s="21">
        <v>13</v>
      </c>
      <c r="B43" s="22" t="s">
        <v>50</v>
      </c>
      <c r="C43" s="18"/>
      <c r="D43" s="18"/>
      <c r="E43" s="18"/>
      <c r="F43" s="18"/>
      <c r="G43" s="42">
        <f>IF($F$16='Tempo médio das intervenções'!$B$2,'Tempo médio das intervenções'!B29,IF($F$16='Tempo médio das intervenções'!$E$2,'Tempo médio das intervenções'!E29,IF($F$16='Tempo médio das intervenções'!$H$2,'Tempo médio das intervenções'!H29,IF($F$16='Tempo médio das intervenções'!$K$2,'Tempo médio das intervenções'!K29))))</f>
        <v>1.3</v>
      </c>
    </row>
    <row r="44" spans="1:7" ht="14.25" customHeight="1" x14ac:dyDescent="0.2">
      <c r="A44" s="21">
        <v>14</v>
      </c>
      <c r="B44" s="22" t="s">
        <v>51</v>
      </c>
      <c r="C44" s="18"/>
      <c r="D44" s="18"/>
      <c r="E44" s="18"/>
      <c r="F44" s="18"/>
      <c r="G44" s="42">
        <f>IF($F$16='Tempo médio das intervenções'!$B$2,'Tempo médio das intervenções'!B30,IF($F$16='Tempo médio das intervenções'!$E$2,'Tempo médio das intervenções'!E30,IF($F$16='Tempo médio das intervenções'!$H$2,'Tempo médio das intervenções'!H30,IF($F$16='Tempo médio das intervenções'!$K$2,'Tempo médio das intervenções'!K30))))</f>
        <v>10.5</v>
      </c>
    </row>
    <row r="45" spans="1:7" ht="14.25" customHeight="1" x14ac:dyDescent="0.2">
      <c r="A45" s="28" t="s">
        <v>52</v>
      </c>
      <c r="B45" s="28" t="s">
        <v>53</v>
      </c>
      <c r="C45" s="28"/>
      <c r="D45" s="28"/>
      <c r="E45" s="28"/>
      <c r="F45" s="28"/>
      <c r="G45" s="43">
        <f>IF($F$16='Tempo médio das intervenções'!$B$2,'Tempo médio das intervenções'!B31,IF($F$16='Tempo médio das intervenções'!$E$2,'Tempo médio das intervenções'!E31,IF($F$16='Tempo médio das intervenções'!$H$2,'Tempo médio das intervenções'!H31,IF($F$16='Tempo médio das intervenções'!$K$2,'Tempo médio das intervenções'!K31))))</f>
        <v>45.6</v>
      </c>
    </row>
    <row r="46" spans="1:7" ht="14.25" customHeight="1" x14ac:dyDescent="0.2">
      <c r="A46" s="18"/>
      <c r="B46" s="18"/>
      <c r="C46" s="18"/>
      <c r="D46" s="18"/>
      <c r="E46" s="18"/>
      <c r="F46" s="18"/>
      <c r="G46" s="31"/>
    </row>
    <row r="47" spans="1:7" ht="14.25" customHeight="1" x14ac:dyDescent="0.25">
      <c r="A47" s="44" t="s">
        <v>54</v>
      </c>
      <c r="B47" s="45" t="s">
        <v>55</v>
      </c>
      <c r="C47" s="45"/>
      <c r="D47" s="45"/>
      <c r="E47" s="45"/>
      <c r="F47" s="45"/>
      <c r="G47" s="46">
        <f>G28/(1-(G45/100))</f>
        <v>0</v>
      </c>
    </row>
    <row r="48" spans="1:7" ht="14.25" customHeight="1" x14ac:dyDescent="0.2">
      <c r="A48" s="47" t="s">
        <v>56</v>
      </c>
      <c r="B48" s="48"/>
      <c r="C48" s="48"/>
      <c r="D48" s="48"/>
      <c r="E48" s="18"/>
      <c r="F48" s="18"/>
      <c r="G48" s="31"/>
    </row>
    <row r="49" spans="1:7" ht="14.25" customHeight="1" x14ac:dyDescent="0.2">
      <c r="A49" s="9" t="s">
        <v>57</v>
      </c>
      <c r="B49" s="9"/>
      <c r="C49" s="9"/>
      <c r="D49" s="9"/>
      <c r="E49" s="9"/>
      <c r="F49" s="9"/>
      <c r="G49" s="9"/>
    </row>
    <row r="50" spans="1:7" ht="6" customHeight="1" x14ac:dyDescent="0.2">
      <c r="A50" s="9"/>
      <c r="B50" s="9"/>
      <c r="C50" s="9"/>
      <c r="D50" s="9"/>
      <c r="E50" s="9"/>
      <c r="F50" s="9"/>
      <c r="G50" s="9"/>
    </row>
    <row r="51" spans="1:7" ht="6" customHeight="1" x14ac:dyDescent="0.2">
      <c r="A51" s="18"/>
      <c r="B51" s="18"/>
      <c r="C51" s="18"/>
      <c r="D51" s="18"/>
      <c r="E51" s="18"/>
      <c r="F51" s="18"/>
      <c r="G51" s="18"/>
    </row>
    <row r="52" spans="1:7" ht="6" customHeight="1" x14ac:dyDescent="0.2">
      <c r="A52" s="18"/>
      <c r="B52" s="18"/>
      <c r="C52" s="18"/>
      <c r="D52" s="18"/>
      <c r="E52" s="18"/>
      <c r="F52" s="18"/>
      <c r="G52" s="18"/>
    </row>
    <row r="53" spans="1:7" ht="6" customHeight="1" x14ac:dyDescent="0.2">
      <c r="A53" s="18"/>
      <c r="B53" s="18"/>
      <c r="C53" s="18"/>
      <c r="D53" s="18"/>
      <c r="E53" s="18"/>
      <c r="F53" s="18"/>
      <c r="G53" s="18"/>
    </row>
    <row r="54" spans="1:7" ht="6" customHeight="1" x14ac:dyDescent="0.2">
      <c r="A54" s="18"/>
      <c r="B54" s="18"/>
      <c r="C54" s="18"/>
      <c r="D54" s="18"/>
      <c r="E54" s="18"/>
      <c r="F54" s="18"/>
      <c r="G54" s="18"/>
    </row>
    <row r="55" spans="1:7" ht="14.25" customHeight="1" x14ac:dyDescent="0.2">
      <c r="A55" s="18"/>
      <c r="B55" s="18"/>
      <c r="C55" s="18"/>
      <c r="D55" s="18"/>
      <c r="E55" s="18"/>
      <c r="F55" s="18"/>
      <c r="G55" s="18"/>
    </row>
    <row r="56" spans="1:7" x14ac:dyDescent="0.2">
      <c r="A56" s="49"/>
      <c r="B56" s="8" t="s">
        <v>58</v>
      </c>
      <c r="C56" s="8"/>
      <c r="D56" s="18"/>
      <c r="E56" s="8" t="s">
        <v>59</v>
      </c>
      <c r="F56" s="8"/>
      <c r="G56" s="8"/>
    </row>
  </sheetData>
  <sheetProtection password="BDB9" sheet="1" objects="1" scenarios="1" selectLockedCells="1"/>
  <mergeCells count="7">
    <mergeCell ref="B56:C56"/>
    <mergeCell ref="E56:G56"/>
    <mergeCell ref="B1:G1"/>
    <mergeCell ref="A2:B2"/>
    <mergeCell ref="C2:E2"/>
    <mergeCell ref="A4:G4"/>
    <mergeCell ref="A49:G50"/>
  </mergeCells>
  <dataValidations count="1">
    <dataValidation type="list" allowBlank="1" showErrorMessage="1" sqref="F16">
      <formula1>"Brasil,1 a 4,5,6"</formula1>
      <formula2>0</formula2>
    </dataValidation>
  </dataValidations>
  <pageMargins left="0.98402777777777795" right="0.59027777777777801" top="0.78749999999999998" bottom="0.59027777777777801" header="0.51180555555555496" footer="0.51180555555555496"/>
  <pageSetup paperSize="9" scale="9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GridLines="0" view="pageBreakPreview" topLeftCell="A25" zoomScaleNormal="79" zoomScaleSheetLayoutView="100" zoomScalePageLayoutView="180" workbookViewId="0">
      <selection activeCell="B12" sqref="B12"/>
    </sheetView>
  </sheetViews>
  <sheetFormatPr defaultRowHeight="12.75" x14ac:dyDescent="0.2"/>
  <cols>
    <col min="1" max="1" width="7.42578125" customWidth="1"/>
    <col min="2" max="2" width="10.85546875" customWidth="1"/>
    <col min="3" max="3" width="8" customWidth="1"/>
    <col min="4" max="4" width="17.42578125" customWidth="1"/>
    <col min="5" max="5" width="15.28515625" customWidth="1"/>
    <col min="6" max="7" width="12.85546875" customWidth="1"/>
    <col min="8" max="9" width="10.85546875" customWidth="1"/>
    <col min="10" max="17" width="8.7109375" customWidth="1"/>
    <col min="18" max="1025" width="14.42578125" customWidth="1"/>
  </cols>
  <sheetData>
    <row r="1" spans="1:9" ht="12.75" customHeight="1" x14ac:dyDescent="0.2">
      <c r="A1" s="14" t="s">
        <v>0</v>
      </c>
      <c r="B1" s="7">
        <f>Enfermeiro!B1</f>
        <v>0</v>
      </c>
      <c r="C1" s="7"/>
      <c r="D1" s="7"/>
      <c r="E1" s="7"/>
      <c r="F1" s="7"/>
      <c r="G1" s="7"/>
    </row>
    <row r="2" spans="1:9" ht="12.75" customHeight="1" x14ac:dyDescent="0.2">
      <c r="A2" s="12" t="s">
        <v>1</v>
      </c>
      <c r="B2" s="12"/>
      <c r="C2" s="7">
        <f>Enfermeiro!C2</f>
        <v>0</v>
      </c>
      <c r="D2" s="7"/>
      <c r="E2" s="7"/>
      <c r="F2" s="14" t="s">
        <v>2</v>
      </c>
      <c r="G2" s="50">
        <f>Enfermeiro!G2</f>
        <v>0</v>
      </c>
    </row>
    <row r="3" spans="1:9" ht="12.75" customHeight="1" x14ac:dyDescent="0.2">
      <c r="A3" s="19"/>
      <c r="B3" s="19"/>
      <c r="C3" s="19"/>
      <c r="D3" s="19"/>
      <c r="E3" s="19"/>
      <c r="F3" s="19"/>
      <c r="G3" s="19"/>
    </row>
    <row r="4" spans="1:9" ht="14.25" customHeight="1" x14ac:dyDescent="0.2">
      <c r="A4" s="10" t="s">
        <v>3</v>
      </c>
      <c r="B4" s="10"/>
      <c r="C4" s="10"/>
      <c r="D4" s="10"/>
      <c r="E4" s="10"/>
      <c r="F4" s="10"/>
      <c r="G4" s="10"/>
    </row>
    <row r="5" spans="1:9" ht="10.5" customHeight="1" x14ac:dyDescent="0.2">
      <c r="A5" s="20"/>
      <c r="B5" s="20"/>
      <c r="C5" s="20"/>
      <c r="D5" s="20"/>
      <c r="E5" s="20"/>
      <c r="F5" s="20"/>
      <c r="G5" s="20"/>
    </row>
    <row r="6" spans="1:9" ht="25.5" x14ac:dyDescent="0.2">
      <c r="A6" s="21" t="s">
        <v>4</v>
      </c>
      <c r="B6" s="22" t="s">
        <v>5</v>
      </c>
      <c r="C6" s="18"/>
      <c r="D6" s="18"/>
      <c r="E6" s="21" t="s">
        <v>6</v>
      </c>
      <c r="F6" s="51" t="s">
        <v>60</v>
      </c>
      <c r="G6" s="24" t="s">
        <v>61</v>
      </c>
    </row>
    <row r="7" spans="1:9" ht="14.25" customHeight="1" x14ac:dyDescent="0.2">
      <c r="A7" s="21">
        <v>1</v>
      </c>
      <c r="B7" s="22" t="s">
        <v>9</v>
      </c>
      <c r="C7" s="18"/>
      <c r="D7" s="18"/>
      <c r="E7" s="18"/>
      <c r="F7" s="18"/>
      <c r="G7" s="52">
        <v>52</v>
      </c>
    </row>
    <row r="8" spans="1:9" ht="14.25" customHeight="1" x14ac:dyDescent="0.2">
      <c r="A8" s="21">
        <v>2</v>
      </c>
      <c r="B8" s="22" t="s">
        <v>10</v>
      </c>
      <c r="C8" s="18"/>
      <c r="D8" s="18"/>
      <c r="E8" s="18"/>
      <c r="F8" s="18"/>
      <c r="G8" s="52">
        <v>5</v>
      </c>
    </row>
    <row r="9" spans="1:9" ht="14.25" customHeight="1" x14ac:dyDescent="0.2">
      <c r="A9" s="21">
        <v>3</v>
      </c>
      <c r="B9" s="22" t="s">
        <v>62</v>
      </c>
      <c r="C9" s="18"/>
      <c r="D9" s="18"/>
      <c r="E9" s="18"/>
      <c r="F9" s="18"/>
      <c r="G9" s="52">
        <v>15</v>
      </c>
    </row>
    <row r="10" spans="1:9" ht="14.25" customHeight="1" x14ac:dyDescent="0.2">
      <c r="A10" s="21">
        <v>4</v>
      </c>
      <c r="B10" s="22" t="s">
        <v>12</v>
      </c>
      <c r="C10" s="18"/>
      <c r="D10" s="18"/>
      <c r="E10" s="18"/>
      <c r="F10" s="18"/>
      <c r="G10" s="52">
        <v>30</v>
      </c>
    </row>
    <row r="11" spans="1:9" ht="14.25" customHeight="1" x14ac:dyDescent="0.2">
      <c r="A11" s="21">
        <v>5</v>
      </c>
      <c r="B11" s="22" t="s">
        <v>13</v>
      </c>
      <c r="C11" s="18"/>
      <c r="D11" s="18"/>
      <c r="E11" s="18"/>
      <c r="F11" s="18"/>
      <c r="G11" s="52">
        <v>5</v>
      </c>
    </row>
    <row r="12" spans="1:9" ht="14.25" customHeight="1" x14ac:dyDescent="0.2">
      <c r="A12" s="21">
        <v>6</v>
      </c>
      <c r="B12" s="22" t="s">
        <v>14</v>
      </c>
      <c r="C12" s="18"/>
      <c r="D12" s="18"/>
      <c r="E12" s="18"/>
      <c r="F12" s="18"/>
      <c r="G12" s="52">
        <v>6</v>
      </c>
    </row>
    <row r="13" spans="1:9" ht="14.25" customHeight="1" x14ac:dyDescent="0.2">
      <c r="A13" s="21">
        <v>7</v>
      </c>
      <c r="B13" s="22" t="s">
        <v>15</v>
      </c>
      <c r="C13" s="18"/>
      <c r="D13" s="18"/>
      <c r="E13" s="18"/>
      <c r="F13" s="18"/>
      <c r="G13" s="52">
        <v>8</v>
      </c>
    </row>
    <row r="14" spans="1:9" ht="14.25" customHeight="1" x14ac:dyDescent="0.2">
      <c r="A14" s="27" t="s">
        <v>16</v>
      </c>
      <c r="B14" s="28" t="s">
        <v>17</v>
      </c>
      <c r="C14" s="39"/>
      <c r="D14" s="39"/>
      <c r="E14" s="39"/>
      <c r="F14" s="39"/>
      <c r="G14" s="30">
        <f>((G7*G8)-(G9+G10+G11+G12))*G13</f>
        <v>1632</v>
      </c>
    </row>
    <row r="15" spans="1:9" ht="9" customHeight="1" x14ac:dyDescent="0.2">
      <c r="A15" s="53"/>
      <c r="B15" s="23"/>
      <c r="C15" s="23"/>
      <c r="D15" s="23"/>
      <c r="E15" s="23"/>
      <c r="F15" s="23"/>
      <c r="G15" s="54"/>
    </row>
    <row r="16" spans="1:9" x14ac:dyDescent="0.2">
      <c r="A16" s="21"/>
      <c r="B16" s="18"/>
      <c r="C16" s="18"/>
      <c r="D16" s="18"/>
      <c r="E16" s="32" t="s">
        <v>18</v>
      </c>
      <c r="F16" s="55" t="s">
        <v>19</v>
      </c>
      <c r="G16" s="31"/>
      <c r="I16" s="56"/>
    </row>
    <row r="17" spans="1:7" ht="51" x14ac:dyDescent="0.2">
      <c r="A17" s="21" t="s">
        <v>4</v>
      </c>
      <c r="B17" s="22" t="s">
        <v>20</v>
      </c>
      <c r="C17" s="18"/>
      <c r="D17" s="18"/>
      <c r="E17" s="34" t="s">
        <v>21</v>
      </c>
      <c r="F17" s="34" t="s">
        <v>22</v>
      </c>
      <c r="G17" s="24" t="s">
        <v>23</v>
      </c>
    </row>
    <row r="18" spans="1:7" ht="14.25" customHeight="1" x14ac:dyDescent="0.2">
      <c r="A18" s="21">
        <v>1</v>
      </c>
      <c r="B18" s="22" t="s">
        <v>24</v>
      </c>
      <c r="C18" s="18"/>
      <c r="D18" s="18"/>
      <c r="E18" s="57"/>
      <c r="F18" s="36">
        <f>IF($F$16='Tempo médio das intervenções'!$C$2,'Tempo médio das intervenções'!C5,IF($F$16='Tempo médio das intervenções'!$F$2,'Tempo médio das intervenções'!F5,IF($F$16='Tempo médio das intervenções'!$I$2,'Tempo médio das intervenções'!I5,IF($F$16='Tempo médio das intervenções'!$L$2,'Tempo médio das intervenções'!L5))))</f>
        <v>0.54</v>
      </c>
      <c r="G18" s="58">
        <f t="shared" ref="G18:G27" si="0">E18*F18/$G$14</f>
        <v>0</v>
      </c>
    </row>
    <row r="19" spans="1:7" ht="14.25" customHeight="1" x14ac:dyDescent="0.2">
      <c r="A19" s="21">
        <v>2</v>
      </c>
      <c r="B19" s="22" t="s">
        <v>63</v>
      </c>
      <c r="C19" s="18"/>
      <c r="D19" s="18"/>
      <c r="E19" s="57"/>
      <c r="F19" s="36">
        <f>IF($F$16='Tempo médio das intervenções'!$C$2,'Tempo médio das intervenções'!C6,IF($F$16='Tempo médio das intervenções'!$F$2,'Tempo médio das intervenções'!F6,IF($F$16='Tempo médio das intervenções'!$I$2,'Tempo médio das intervenções'!I6,IF($F$16='Tempo médio das intervenções'!$L$2,'Tempo médio das intervenções'!L6))))</f>
        <v>0</v>
      </c>
      <c r="G19" s="58">
        <f t="shared" si="0"/>
        <v>0</v>
      </c>
    </row>
    <row r="20" spans="1:7" ht="14.25" customHeight="1" x14ac:dyDescent="0.2">
      <c r="A20" s="21">
        <v>3</v>
      </c>
      <c r="B20" s="22" t="s">
        <v>26</v>
      </c>
      <c r="C20" s="18"/>
      <c r="D20" s="18"/>
      <c r="E20" s="57"/>
      <c r="F20" s="36">
        <f>IF($F$16='Tempo médio das intervenções'!$C$2,'Tempo médio das intervenções'!C7,IF($F$16='Tempo médio das intervenções'!$F$2,'Tempo médio das intervenções'!F7,IF($F$16='Tempo médio das intervenções'!$I$2,'Tempo médio das intervenções'!I7,IF($F$16='Tempo médio das intervenções'!$L$2,'Tempo médio das intervenções'!L7))))</f>
        <v>0.22</v>
      </c>
      <c r="G20" s="58">
        <f t="shared" si="0"/>
        <v>0</v>
      </c>
    </row>
    <row r="21" spans="1:7" ht="14.25" customHeight="1" x14ac:dyDescent="0.2">
      <c r="A21" s="21">
        <v>4</v>
      </c>
      <c r="B21" s="22" t="s">
        <v>27</v>
      </c>
      <c r="C21" s="18"/>
      <c r="D21" s="18"/>
      <c r="E21" s="57"/>
      <c r="F21" s="36">
        <f>IF($F$16='Tempo médio das intervenções'!$C$2,'Tempo médio das intervenções'!C8,IF($F$16='Tempo médio das intervenções'!$F$2,'Tempo médio das intervenções'!F8,IF($F$16='Tempo médio das intervenções'!$I$2,'Tempo médio das intervenções'!I8,IF($F$16='Tempo médio das intervenções'!$L$2,'Tempo médio das intervenções'!L8))))</f>
        <v>0.38</v>
      </c>
      <c r="G21" s="58">
        <f t="shared" si="0"/>
        <v>0</v>
      </c>
    </row>
    <row r="22" spans="1:7" ht="14.25" customHeight="1" x14ac:dyDescent="0.2">
      <c r="A22" s="21">
        <v>5</v>
      </c>
      <c r="B22" s="22" t="s">
        <v>28</v>
      </c>
      <c r="C22" s="18"/>
      <c r="D22" s="18"/>
      <c r="E22" s="57"/>
      <c r="F22" s="36">
        <f>IF($F$16='Tempo médio das intervenções'!$C$2,'Tempo médio das intervenções'!C9,IF($F$16='Tempo médio das intervenções'!$F$2,'Tempo médio das intervenções'!F9,IF($F$16='Tempo médio das intervenções'!$I$2,'Tempo médio das intervenções'!I9,IF($F$16='Tempo médio das intervenções'!$L$2,'Tempo médio das intervenções'!L9))))</f>
        <v>0.46</v>
      </c>
      <c r="G22" s="58">
        <f t="shared" si="0"/>
        <v>0</v>
      </c>
    </row>
    <row r="23" spans="1:7" ht="14.25" customHeight="1" x14ac:dyDescent="0.2">
      <c r="A23" s="21">
        <v>6</v>
      </c>
      <c r="B23" s="22" t="s">
        <v>29</v>
      </c>
      <c r="C23" s="18"/>
      <c r="D23" s="18"/>
      <c r="E23" s="57"/>
      <c r="F23" s="36">
        <f>IF($F$16='Tempo médio das intervenções'!$C$2,'Tempo médio das intervenções'!C10,IF($F$16='Tempo médio das intervenções'!$F$2,'Tempo médio das intervenções'!F10,IF($F$16='Tempo médio das intervenções'!$I$2,'Tempo médio das intervenções'!I10,IF($F$16='Tempo médio das intervenções'!$L$2,'Tempo médio das intervenções'!L10))))</f>
        <v>0.51</v>
      </c>
      <c r="G23" s="58">
        <f t="shared" si="0"/>
        <v>0</v>
      </c>
    </row>
    <row r="24" spans="1:7" ht="14.25" customHeight="1" x14ac:dyDescent="0.2">
      <c r="A24" s="21">
        <v>7</v>
      </c>
      <c r="B24" s="22" t="s">
        <v>30</v>
      </c>
      <c r="C24" s="18"/>
      <c r="D24" s="18"/>
      <c r="E24" s="57"/>
      <c r="F24" s="36">
        <f>IF($F$16='Tempo médio das intervenções'!$C$2,'Tempo médio das intervenções'!C11,IF($F$16='Tempo médio das intervenções'!$F$2,'Tempo médio das intervenções'!F11,IF($F$16='Tempo médio das intervenções'!$I$2,'Tempo médio das intervenções'!I11,IF($F$16='Tempo médio das intervenções'!$L$2,'Tempo médio das intervenções'!L11))))</f>
        <v>0.22</v>
      </c>
      <c r="G24" s="58">
        <f t="shared" si="0"/>
        <v>0</v>
      </c>
    </row>
    <row r="25" spans="1:7" ht="14.25" customHeight="1" x14ac:dyDescent="0.2">
      <c r="A25" s="21">
        <v>8</v>
      </c>
      <c r="B25" s="22" t="s">
        <v>31</v>
      </c>
      <c r="C25" s="18"/>
      <c r="D25" s="18"/>
      <c r="E25" s="57"/>
      <c r="F25" s="36">
        <f>IF($F$16='Tempo médio das intervenções'!$C$2,'Tempo médio das intervenções'!C12,IF($F$16='Tempo médio das intervenções'!$F$2,'Tempo médio das intervenções'!F12,IF($F$16='Tempo médio das intervenções'!$I$2,'Tempo médio das intervenções'!I12,IF($F$16='Tempo médio das intervenções'!$L$2,'Tempo médio das intervenções'!L12))))</f>
        <v>0.21</v>
      </c>
      <c r="G25" s="58">
        <f t="shared" si="0"/>
        <v>0</v>
      </c>
    </row>
    <row r="26" spans="1:7" ht="14.25" customHeight="1" x14ac:dyDescent="0.2">
      <c r="A26" s="21">
        <v>9</v>
      </c>
      <c r="B26" s="22" t="s">
        <v>32</v>
      </c>
      <c r="C26" s="18"/>
      <c r="D26" s="18"/>
      <c r="E26" s="57"/>
      <c r="F26" s="36">
        <f>IF($F$16='Tempo médio das intervenções'!$C$2,'Tempo médio das intervenções'!C13,IF($F$16='Tempo médio das intervenções'!$F$2,'Tempo médio das intervenções'!F13,IF($F$16='Tempo médio das intervenções'!$I$2,'Tempo médio das intervenções'!I13,IF($F$16='Tempo médio das intervenções'!$L$2,'Tempo médio das intervenções'!L13))))</f>
        <v>0.79</v>
      </c>
      <c r="G26" s="58">
        <f t="shared" si="0"/>
        <v>0</v>
      </c>
    </row>
    <row r="27" spans="1:7" ht="14.25" customHeight="1" x14ac:dyDescent="0.2">
      <c r="A27" s="21">
        <v>10</v>
      </c>
      <c r="B27" s="22" t="s">
        <v>33</v>
      </c>
      <c r="C27" s="18"/>
      <c r="D27" s="18"/>
      <c r="E27" s="57"/>
      <c r="F27" s="36">
        <f>IF($F$16='Tempo médio das intervenções'!$C$2,'Tempo médio das intervenções'!C14,IF($F$16='Tempo médio das intervenções'!$F$2,'Tempo médio das intervenções'!F14,IF($F$16='Tempo médio das intervenções'!$I$2,'Tempo médio das intervenções'!I14,IF($F$16='Tempo médio das intervenções'!$L$2,'Tempo médio das intervenções'!L14))))</f>
        <v>0.46</v>
      </c>
      <c r="G27" s="58">
        <f t="shared" si="0"/>
        <v>0</v>
      </c>
    </row>
    <row r="28" spans="1:7" ht="14.25" customHeight="1" x14ac:dyDescent="0.2">
      <c r="A28" s="28" t="s">
        <v>34</v>
      </c>
      <c r="B28" s="39" t="s">
        <v>35</v>
      </c>
      <c r="C28" s="39"/>
      <c r="D28" s="39"/>
      <c r="E28" s="40">
        <f>SUM(E18:E27)</f>
        <v>0</v>
      </c>
      <c r="F28" s="39"/>
      <c r="G28" s="41">
        <f>SUM(G18:G27)</f>
        <v>0</v>
      </c>
    </row>
    <row r="29" spans="1:7" ht="9" customHeight="1" x14ac:dyDescent="0.2">
      <c r="A29" s="21"/>
      <c r="B29" s="18"/>
      <c r="C29" s="18"/>
      <c r="D29" s="18"/>
      <c r="E29" s="18"/>
      <c r="F29" s="18"/>
      <c r="G29" s="31"/>
    </row>
    <row r="30" spans="1:7" ht="25.5" x14ac:dyDescent="0.2">
      <c r="A30" s="21" t="s">
        <v>4</v>
      </c>
      <c r="B30" s="22" t="s">
        <v>64</v>
      </c>
      <c r="C30" s="18"/>
      <c r="D30" s="18"/>
      <c r="E30" s="18"/>
      <c r="F30" s="18"/>
      <c r="G30" s="24" t="s">
        <v>37</v>
      </c>
    </row>
    <row r="31" spans="1:7" ht="14.25" customHeight="1" x14ac:dyDescent="0.2">
      <c r="A31" s="21">
        <v>1</v>
      </c>
      <c r="B31" s="22" t="s">
        <v>38</v>
      </c>
      <c r="C31" s="18"/>
      <c r="D31" s="18"/>
      <c r="E31" s="18"/>
      <c r="F31" s="18"/>
      <c r="G31" s="42">
        <f>IF($F$16='Tempo médio das intervenções'!$C$2,'Tempo médio das intervenções'!C17,IF($F$16='Tempo médio das intervenções'!$F$2,'Tempo médio das intervenções'!F17,IF($F$16='Tempo médio das intervenções'!$I$2,'Tempo médio das intervenções'!I17,IF($F$16='Tempo médio das intervenções'!$L$2,'Tempo médio das intervenções'!L17))))</f>
        <v>1.4</v>
      </c>
    </row>
    <row r="32" spans="1:7" ht="14.25" customHeight="1" x14ac:dyDescent="0.2">
      <c r="A32" s="21">
        <v>2</v>
      </c>
      <c r="B32" s="22" t="s">
        <v>39</v>
      </c>
      <c r="C32" s="18"/>
      <c r="D32" s="18"/>
      <c r="E32" s="18"/>
      <c r="F32" s="18"/>
      <c r="G32" s="42">
        <f>IF($F$16='Tempo médio das intervenções'!$C$2,'Tempo médio das intervenções'!C18,IF($F$16='Tempo médio das intervenções'!$F$2,'Tempo médio das intervenções'!F18,IF($F$16='Tempo médio das intervenções'!$I$2,'Tempo médio das intervenções'!I18,IF($F$16='Tempo médio das intervenções'!$L$2,'Tempo médio das intervenções'!L18))))</f>
        <v>1.5</v>
      </c>
    </row>
    <row r="33" spans="1:7" ht="14.25" customHeight="1" x14ac:dyDescent="0.2">
      <c r="A33" s="21">
        <v>3</v>
      </c>
      <c r="B33" s="22" t="s">
        <v>40</v>
      </c>
      <c r="C33" s="18"/>
      <c r="D33" s="18"/>
      <c r="E33" s="18"/>
      <c r="F33" s="18"/>
      <c r="G33" s="42">
        <f>IF($F$16='Tempo médio das intervenções'!$C$2,'Tempo médio das intervenções'!C19,IF($F$16='Tempo médio das intervenções'!$F$2,'Tempo médio das intervenções'!F19,IF($F$16='Tempo médio das intervenções'!$I$2,'Tempo médio das intervenções'!I19,IF($F$16='Tempo médio das intervenções'!$L$2,'Tempo médio das intervenções'!L19))))</f>
        <v>3.7</v>
      </c>
    </row>
    <row r="34" spans="1:7" ht="14.25" customHeight="1" x14ac:dyDescent="0.2">
      <c r="A34" s="21">
        <v>4</v>
      </c>
      <c r="B34" s="22" t="s">
        <v>41</v>
      </c>
      <c r="C34" s="18"/>
      <c r="D34" s="18"/>
      <c r="E34" s="18"/>
      <c r="F34" s="18"/>
      <c r="G34" s="42">
        <f>IF($F$16='Tempo médio das intervenções'!$C$2,'Tempo médio das intervenções'!C20,IF($F$16='Tempo médio das intervenções'!$F$2,'Tempo médio das intervenções'!F20,IF($F$16='Tempo médio das intervenções'!$I$2,'Tempo médio das intervenções'!I20,IF($F$16='Tempo médio das intervenções'!$L$2,'Tempo médio das intervenções'!L20))))</f>
        <v>1</v>
      </c>
    </row>
    <row r="35" spans="1:7" ht="14.25" customHeight="1" x14ac:dyDescent="0.2">
      <c r="A35" s="21">
        <v>5</v>
      </c>
      <c r="B35" s="22" t="s">
        <v>42</v>
      </c>
      <c r="C35" s="18"/>
      <c r="D35" s="18"/>
      <c r="E35" s="18"/>
      <c r="F35" s="18"/>
      <c r="G35" s="42">
        <f>IF($F$16='Tempo médio das intervenções'!$C$2,'Tempo médio das intervenções'!C21,IF($F$16='Tempo médio das intervenções'!$F$2,'Tempo médio das intervenções'!F21,IF($F$16='Tempo médio das intervenções'!$I$2,'Tempo médio das intervenções'!I21,IF($F$16='Tempo médio das intervenções'!$L$2,'Tempo médio das intervenções'!L21))))</f>
        <v>9.5</v>
      </c>
    </row>
    <row r="36" spans="1:7" ht="14.25" customHeight="1" x14ac:dyDescent="0.2">
      <c r="A36" s="21">
        <v>6</v>
      </c>
      <c r="B36" s="22" t="s">
        <v>43</v>
      </c>
      <c r="C36" s="18"/>
      <c r="D36" s="18"/>
      <c r="E36" s="18"/>
      <c r="F36" s="18"/>
      <c r="G36" s="42">
        <f>IF($F$16='Tempo médio das intervenções'!$C$2,'Tempo médio das intervenções'!C22,IF($F$16='Tempo médio das intervenções'!$F$2,'Tempo médio das intervenções'!F22,IF($F$16='Tempo médio das intervenções'!$I$2,'Tempo médio das intervenções'!I22,IF($F$16='Tempo médio das intervenções'!$L$2,'Tempo médio das intervenções'!L22))))</f>
        <v>0.1</v>
      </c>
    </row>
    <row r="37" spans="1:7" ht="14.25" customHeight="1" x14ac:dyDescent="0.2">
      <c r="A37" s="21">
        <v>7</v>
      </c>
      <c r="B37" s="22" t="s">
        <v>44</v>
      </c>
      <c r="C37" s="18"/>
      <c r="D37" s="18"/>
      <c r="E37" s="18"/>
      <c r="F37" s="18"/>
      <c r="G37" s="42">
        <f>IF($F$16='Tempo médio das intervenções'!$C$2,'Tempo médio das intervenções'!C23,IF($F$16='Tempo médio das intervenções'!$F$2,'Tempo médio das intervenções'!F23,IF($F$16='Tempo médio das intervenções'!$I$2,'Tempo médio das intervenções'!I23,IF($F$16='Tempo médio das intervenções'!$L$2,'Tempo médio das intervenções'!L23))))</f>
        <v>0</v>
      </c>
    </row>
    <row r="38" spans="1:7" ht="14.25" customHeight="1" x14ac:dyDescent="0.2">
      <c r="A38" s="21">
        <v>8</v>
      </c>
      <c r="B38" s="22" t="s">
        <v>45</v>
      </c>
      <c r="C38" s="18"/>
      <c r="D38" s="18"/>
      <c r="E38" s="18"/>
      <c r="F38" s="18"/>
      <c r="G38" s="42">
        <f>IF($F$16='Tempo médio das intervenções'!$C$2,'Tempo médio das intervenções'!C24,IF($F$16='Tempo médio das intervenções'!$F$2,'Tempo médio das intervenções'!F24,IF($F$16='Tempo médio das intervenções'!$I$2,'Tempo médio das intervenções'!I24,IF($F$16='Tempo médio das intervenções'!$L$2,'Tempo médio das intervenções'!L24))))</f>
        <v>0.3</v>
      </c>
    </row>
    <row r="39" spans="1:7" ht="14.25" customHeight="1" x14ac:dyDescent="0.2">
      <c r="A39" s="21">
        <v>9</v>
      </c>
      <c r="B39" s="22" t="s">
        <v>46</v>
      </c>
      <c r="C39" s="18"/>
      <c r="D39" s="18"/>
      <c r="E39" s="18"/>
      <c r="F39" s="18"/>
      <c r="G39" s="42">
        <f>IF($F$16='Tempo médio das intervenções'!$C$2,'Tempo médio das intervenções'!C25,IF($F$16='Tempo médio das intervenções'!$F$2,'Tempo médio das intervenções'!F25,IF($F$16='Tempo médio das intervenções'!$I$2,'Tempo médio das intervenções'!I25,IF($F$16='Tempo médio das intervenções'!$L$2,'Tempo médio das intervenções'!L25))))</f>
        <v>1.5</v>
      </c>
    </row>
    <row r="40" spans="1:7" ht="14.25" customHeight="1" x14ac:dyDescent="0.2">
      <c r="A40" s="21">
        <v>10</v>
      </c>
      <c r="B40" s="22" t="s">
        <v>47</v>
      </c>
      <c r="C40" s="18"/>
      <c r="D40" s="18"/>
      <c r="E40" s="18"/>
      <c r="F40" s="18"/>
      <c r="G40" s="42">
        <f>IF($F$16='Tempo médio das intervenções'!$C$2,'Tempo médio das intervenções'!C26,IF($F$16='Tempo médio das intervenções'!$F$2,'Tempo médio das intervenções'!F26,IF($F$16='Tempo médio das intervenções'!$I$2,'Tempo médio das intervenções'!I26,IF($F$16='Tempo médio das intervenções'!$L$2,'Tempo médio das intervenções'!L26))))</f>
        <v>1</v>
      </c>
    </row>
    <row r="41" spans="1:7" ht="14.25" customHeight="1" x14ac:dyDescent="0.2">
      <c r="A41" s="21">
        <v>11</v>
      </c>
      <c r="B41" s="22" t="s">
        <v>48</v>
      </c>
      <c r="C41" s="18"/>
      <c r="D41" s="18"/>
      <c r="E41" s="18"/>
      <c r="F41" s="18"/>
      <c r="G41" s="42">
        <f>IF($F$16='Tempo médio das intervenções'!$C$2,'Tempo médio das intervenções'!C27,IF($F$16='Tempo médio das intervenções'!$F$2,'Tempo médio das intervenções'!F27,IF($F$16='Tempo médio das intervenções'!$I$2,'Tempo médio das intervenções'!I27,IF($F$16='Tempo médio das intervenções'!$L$2,'Tempo médio das intervenções'!L27))))</f>
        <v>0</v>
      </c>
    </row>
    <row r="42" spans="1:7" ht="14.25" customHeight="1" x14ac:dyDescent="0.2">
      <c r="A42" s="21">
        <v>12</v>
      </c>
      <c r="B42" s="22" t="s">
        <v>49</v>
      </c>
      <c r="C42" s="18"/>
      <c r="D42" s="18"/>
      <c r="E42" s="18"/>
      <c r="F42" s="18"/>
      <c r="G42" s="42">
        <f>IF($F$16='Tempo médio das intervenções'!$C$2,'Tempo médio das intervenções'!C28,IF($F$16='Tempo médio das intervenções'!$F$2,'Tempo médio das intervenções'!F28,IF($F$16='Tempo médio das intervenções'!$I$2,'Tempo médio das intervenções'!I28,IF($F$16='Tempo médio das intervenções'!$L$2,'Tempo médio das intervenções'!L28))))</f>
        <v>3</v>
      </c>
    </row>
    <row r="43" spans="1:7" ht="14.25" customHeight="1" x14ac:dyDescent="0.2">
      <c r="A43" s="21">
        <v>13</v>
      </c>
      <c r="B43" s="22" t="s">
        <v>50</v>
      </c>
      <c r="C43" s="18"/>
      <c r="D43" s="18"/>
      <c r="E43" s="18"/>
      <c r="F43" s="18"/>
      <c r="G43" s="42">
        <f>IF($F$16='Tempo médio das intervenções'!$C$2,'Tempo médio das intervenções'!C29,IF($F$16='Tempo médio das intervenções'!$F$2,'Tempo médio das intervenções'!F29,IF($F$16='Tempo médio das intervenções'!$I$2,'Tempo médio das intervenções'!I29,IF($F$16='Tempo médio das intervenções'!$L$2,'Tempo médio das intervenções'!L29))))</f>
        <v>0.4</v>
      </c>
    </row>
    <row r="44" spans="1:7" ht="14.25" customHeight="1" x14ac:dyDescent="0.2">
      <c r="A44" s="21">
        <v>14</v>
      </c>
      <c r="B44" s="22" t="s">
        <v>51</v>
      </c>
      <c r="C44" s="18"/>
      <c r="D44" s="18"/>
      <c r="E44" s="18"/>
      <c r="F44" s="18"/>
      <c r="G44" s="42">
        <f>IF($F$16='Tempo médio das intervenções'!$C$2,'Tempo médio das intervenções'!C30,IF($F$16='Tempo médio das intervenções'!$F$2,'Tempo médio das intervenções'!F30,IF($F$16='Tempo médio das intervenções'!$I$2,'Tempo médio das intervenções'!I30,IF($F$16='Tempo médio das intervenções'!$L$2,'Tempo médio das intervenções'!L30))))</f>
        <v>18.8</v>
      </c>
    </row>
    <row r="45" spans="1:7" ht="14.25" customHeight="1" x14ac:dyDescent="0.2">
      <c r="A45" s="28" t="s">
        <v>52</v>
      </c>
      <c r="B45" s="39" t="s">
        <v>53</v>
      </c>
      <c r="C45" s="39"/>
      <c r="D45" s="39"/>
      <c r="E45" s="39"/>
      <c r="F45" s="29"/>
      <c r="G45" s="59">
        <f>SUM(G31:G44)</f>
        <v>42.2</v>
      </c>
    </row>
    <row r="46" spans="1:7" ht="14.25" customHeight="1" x14ac:dyDescent="0.2">
      <c r="A46" s="21"/>
      <c r="B46" s="18"/>
      <c r="C46" s="18"/>
      <c r="D46" s="18"/>
      <c r="E46" s="18"/>
      <c r="F46" s="18"/>
      <c r="G46" s="31"/>
    </row>
    <row r="47" spans="1:7" ht="14.25" customHeight="1" x14ac:dyDescent="0.25">
      <c r="A47" s="60" t="s">
        <v>54</v>
      </c>
      <c r="B47" s="61" t="s">
        <v>55</v>
      </c>
      <c r="C47" s="62"/>
      <c r="D47" s="62"/>
      <c r="E47" s="62"/>
      <c r="F47" s="62"/>
      <c r="G47" s="63">
        <f>G28/(1-(G45/100))</f>
        <v>0</v>
      </c>
    </row>
    <row r="48" spans="1:7" ht="14.25" customHeight="1" x14ac:dyDescent="0.2">
      <c r="A48" s="47" t="s">
        <v>56</v>
      </c>
      <c r="B48" s="48"/>
      <c r="C48" s="48"/>
      <c r="D48" s="48"/>
      <c r="E48" s="18"/>
      <c r="F48" s="18"/>
      <c r="G48" s="31"/>
    </row>
    <row r="49" spans="1:7" ht="14.25" customHeight="1" x14ac:dyDescent="0.2">
      <c r="A49" s="9" t="s">
        <v>57</v>
      </c>
      <c r="B49" s="9"/>
      <c r="C49" s="9"/>
      <c r="D49" s="9"/>
      <c r="E49" s="9"/>
      <c r="F49" s="9"/>
      <c r="G49" s="9"/>
    </row>
    <row r="50" spans="1:7" ht="6.75" customHeight="1" x14ac:dyDescent="0.2">
      <c r="A50" s="9"/>
      <c r="B50" s="9"/>
      <c r="C50" s="9"/>
      <c r="D50" s="9"/>
      <c r="E50" s="9"/>
      <c r="F50" s="9"/>
      <c r="G50" s="9"/>
    </row>
    <row r="51" spans="1:7" ht="6.6" customHeight="1" x14ac:dyDescent="0.2">
      <c r="A51" s="18"/>
      <c r="B51" s="18"/>
      <c r="C51" s="18"/>
      <c r="D51" s="18"/>
      <c r="E51" s="18"/>
      <c r="F51" s="18"/>
      <c r="G51" s="18"/>
    </row>
    <row r="52" spans="1:7" ht="6.6" customHeight="1" x14ac:dyDescent="0.2">
      <c r="A52" s="18"/>
      <c r="B52" s="18"/>
      <c r="C52" s="18"/>
      <c r="D52" s="18"/>
      <c r="E52" s="18"/>
      <c r="F52" s="18"/>
      <c r="G52" s="18"/>
    </row>
    <row r="53" spans="1:7" ht="6.6" customHeight="1" x14ac:dyDescent="0.2">
      <c r="A53" s="18"/>
      <c r="B53" s="18"/>
      <c r="C53" s="18"/>
      <c r="D53" s="18"/>
      <c r="E53" s="18"/>
      <c r="F53" s="18"/>
      <c r="G53" s="18"/>
    </row>
    <row r="54" spans="1:7" x14ac:dyDescent="0.2">
      <c r="A54" s="18"/>
      <c r="B54" s="18"/>
      <c r="C54" s="18"/>
      <c r="D54" s="18"/>
      <c r="E54" s="18"/>
      <c r="F54" s="18"/>
      <c r="G54" s="18"/>
    </row>
    <row r="55" spans="1:7" x14ac:dyDescent="0.2">
      <c r="A55" s="18"/>
      <c r="B55" s="18"/>
      <c r="C55" s="18"/>
      <c r="D55" s="18"/>
      <c r="E55" s="18"/>
      <c r="F55" s="18"/>
      <c r="G55" s="18"/>
    </row>
    <row r="56" spans="1:7" x14ac:dyDescent="0.2">
      <c r="A56" s="49"/>
      <c r="B56" s="8" t="s">
        <v>58</v>
      </c>
      <c r="C56" s="8"/>
      <c r="D56" s="18"/>
      <c r="E56" s="8" t="s">
        <v>59</v>
      </c>
      <c r="F56" s="8"/>
      <c r="G56" s="8"/>
    </row>
  </sheetData>
  <sheetProtection password="BDB9" sheet="1" objects="1" scenarios="1" selectLockedCells="1"/>
  <mergeCells count="7">
    <mergeCell ref="B56:C56"/>
    <mergeCell ref="E56:G56"/>
    <mergeCell ref="B1:G1"/>
    <mergeCell ref="A2:B2"/>
    <mergeCell ref="C2:E2"/>
    <mergeCell ref="A4:G4"/>
    <mergeCell ref="A49:G50"/>
  </mergeCells>
  <dataValidations count="1">
    <dataValidation type="list" allowBlank="1" showErrorMessage="1" sqref="F16">
      <formula1>"Brasil,1 a 4,5,6"</formula1>
      <formula2>0</formula2>
    </dataValidation>
  </dataValidations>
  <pageMargins left="0.98402777777777795" right="0.59027777777777801" top="0.78749999999999998" bottom="0.78749999999999998" header="0.51180555555555496" footer="0.51180555555555496"/>
  <pageSetup paperSize="9" scale="93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view="pageBreakPreview" zoomScale="110" zoomScaleNormal="79" zoomScaleSheetLayoutView="110" zoomScalePageLayoutView="180" workbookViewId="0">
      <selection activeCell="B11" sqref="B11"/>
    </sheetView>
  </sheetViews>
  <sheetFormatPr defaultRowHeight="12.75" x14ac:dyDescent="0.2"/>
  <cols>
    <col min="1" max="1" width="13.5703125" customWidth="1"/>
    <col min="2" max="6" width="10.85546875" customWidth="1"/>
    <col min="7" max="7" width="12.7109375" customWidth="1"/>
    <col min="8" max="17" width="8.7109375" customWidth="1"/>
    <col min="18" max="1025" width="14.42578125" customWidth="1"/>
  </cols>
  <sheetData>
    <row r="1" spans="1:7" ht="12.75" customHeight="1" x14ac:dyDescent="0.2">
      <c r="A1" s="14" t="s">
        <v>0</v>
      </c>
      <c r="B1" s="7">
        <f>'Técnico de Enfermagem'!B1</f>
        <v>0</v>
      </c>
      <c r="C1" s="7"/>
      <c r="D1" s="7"/>
      <c r="E1" s="7"/>
      <c r="F1" s="7"/>
      <c r="G1" s="7"/>
    </row>
    <row r="2" spans="1:7" ht="12.75" customHeight="1" x14ac:dyDescent="0.2">
      <c r="A2" s="6" t="s">
        <v>1</v>
      </c>
      <c r="B2" s="6"/>
      <c r="C2" s="7">
        <f>'Técnico de Enfermagem'!C2</f>
        <v>0</v>
      </c>
      <c r="D2" s="7"/>
      <c r="E2" s="7"/>
      <c r="F2" s="14" t="s">
        <v>2</v>
      </c>
      <c r="G2" s="50">
        <f>'Técnico de Enfermagem'!G2</f>
        <v>0</v>
      </c>
    </row>
    <row r="3" spans="1:7" ht="12.75" customHeight="1" x14ac:dyDescent="0.2">
      <c r="A3" s="19"/>
      <c r="B3" s="19"/>
      <c r="C3" s="19"/>
      <c r="D3" s="19"/>
      <c r="E3" s="19"/>
      <c r="F3" s="19"/>
      <c r="G3" s="19"/>
    </row>
    <row r="4" spans="1:7" ht="12.75" customHeight="1" x14ac:dyDescent="0.2">
      <c r="A4" s="10" t="s">
        <v>3</v>
      </c>
      <c r="B4" s="10"/>
      <c r="C4" s="10"/>
      <c r="D4" s="10"/>
      <c r="E4" s="10"/>
      <c r="F4" s="10"/>
      <c r="G4" s="10"/>
    </row>
    <row r="5" spans="1:7" ht="12.75" customHeight="1" x14ac:dyDescent="0.2">
      <c r="A5" s="64"/>
      <c r="B5" s="64"/>
      <c r="C5" s="64"/>
      <c r="D5" s="64"/>
      <c r="E5" s="53"/>
      <c r="F5" s="64"/>
      <c r="G5" s="64"/>
    </row>
    <row r="6" spans="1:7" ht="12.75" customHeight="1" x14ac:dyDescent="0.2">
      <c r="A6" s="64"/>
      <c r="B6" s="64"/>
      <c r="C6" s="64"/>
      <c r="D6" s="64"/>
      <c r="E6" s="53"/>
      <c r="F6" s="64"/>
      <c r="G6" s="64"/>
    </row>
    <row r="7" spans="1:7" ht="16.5" customHeight="1" x14ac:dyDescent="0.2">
      <c r="A7" s="5" t="s">
        <v>65</v>
      </c>
      <c r="B7" s="5"/>
      <c r="C7" s="5"/>
      <c r="D7" s="5"/>
      <c r="E7" s="5"/>
      <c r="F7" s="5"/>
      <c r="G7" s="5"/>
    </row>
    <row r="8" spans="1:7" ht="12.75" customHeight="1" x14ac:dyDescent="0.2">
      <c r="A8" s="64"/>
      <c r="B8" s="64"/>
      <c r="C8" s="64"/>
      <c r="D8" s="64"/>
      <c r="E8" s="53"/>
      <c r="F8" s="64"/>
      <c r="G8" s="64"/>
    </row>
    <row r="9" spans="1:7" ht="38.25" x14ac:dyDescent="0.2">
      <c r="A9" s="65" t="s">
        <v>66</v>
      </c>
      <c r="B9" s="65" t="s">
        <v>67</v>
      </c>
      <c r="C9" s="65" t="s">
        <v>68</v>
      </c>
      <c r="D9" s="65" t="s">
        <v>69</v>
      </c>
      <c r="E9" s="66" t="s">
        <v>70</v>
      </c>
      <c r="F9" s="65" t="s">
        <v>71</v>
      </c>
      <c r="G9" s="65" t="s">
        <v>72</v>
      </c>
    </row>
    <row r="10" spans="1:7" ht="12.75" customHeight="1" x14ac:dyDescent="0.2">
      <c r="A10" s="22" t="s">
        <v>73</v>
      </c>
      <c r="B10" s="35"/>
      <c r="C10" s="67">
        <f>Enfermeiro!G47</f>
        <v>0</v>
      </c>
      <c r="D10" s="42">
        <f>B10-C10</f>
        <v>0</v>
      </c>
      <c r="E10" s="68" t="e">
        <f>B10/C10</f>
        <v>#DIV/0!</v>
      </c>
      <c r="F10" s="69" t="e">
        <f>IF(E10&gt;1,"equilíbrio","alta")</f>
        <v>#DIV/0!</v>
      </c>
      <c r="G10" s="21" t="e">
        <f>IF(F10="alta","falta","-")</f>
        <v>#DIV/0!</v>
      </c>
    </row>
    <row r="11" spans="1:7" ht="25.5" x14ac:dyDescent="0.2">
      <c r="A11" s="70" t="s">
        <v>74</v>
      </c>
      <c r="B11" s="71"/>
      <c r="C11" s="72">
        <f>'Técnico de Enfermagem'!G47</f>
        <v>0</v>
      </c>
      <c r="D11" s="73">
        <f>B11-C11</f>
        <v>0</v>
      </c>
      <c r="E11" s="74" t="e">
        <f>B11/C11</f>
        <v>#DIV/0!</v>
      </c>
      <c r="F11" s="75" t="e">
        <f>IF(E11&gt;1,"equilíbrio","alta")</f>
        <v>#DIV/0!</v>
      </c>
      <c r="G11" s="76" t="e">
        <f>IF(F11="alta","falta","-")</f>
        <v>#DIV/0!</v>
      </c>
    </row>
    <row r="12" spans="1:7" ht="12.75" customHeight="1" x14ac:dyDescent="0.2">
      <c r="A12" s="23" t="s">
        <v>75</v>
      </c>
      <c r="B12" s="18"/>
      <c r="C12" s="18"/>
      <c r="D12" s="18"/>
      <c r="E12" s="18"/>
      <c r="F12" s="18"/>
      <c r="G12" s="18"/>
    </row>
    <row r="13" spans="1:7" x14ac:dyDescent="0.2">
      <c r="A13" s="18"/>
      <c r="B13" s="18"/>
      <c r="C13" s="18"/>
      <c r="D13" s="18"/>
      <c r="E13" s="18"/>
      <c r="F13" s="18"/>
      <c r="G13" s="18"/>
    </row>
    <row r="14" spans="1:7" x14ac:dyDescent="0.2">
      <c r="A14" s="18"/>
      <c r="B14" s="18"/>
      <c r="C14" s="18"/>
      <c r="D14" s="18"/>
      <c r="E14" s="18"/>
      <c r="F14" s="18"/>
      <c r="G14" s="18"/>
    </row>
    <row r="15" spans="1:7" x14ac:dyDescent="0.2">
      <c r="A15" s="18"/>
      <c r="B15" s="18"/>
      <c r="C15" s="18"/>
      <c r="D15" s="18"/>
      <c r="E15" s="18"/>
      <c r="F15" s="18"/>
      <c r="G15" s="18"/>
    </row>
    <row r="16" spans="1:7" ht="12.75" customHeight="1" x14ac:dyDescent="0.2">
      <c r="A16" s="23" t="s">
        <v>76</v>
      </c>
      <c r="B16" s="18"/>
      <c r="C16" s="18"/>
      <c r="D16" s="18"/>
      <c r="E16" s="18"/>
      <c r="F16" s="18"/>
      <c r="G16" s="18"/>
    </row>
    <row r="17" spans="1:7" ht="12.75" customHeight="1" x14ac:dyDescent="0.2">
      <c r="A17" s="22" t="s">
        <v>77</v>
      </c>
      <c r="B17" s="18"/>
      <c r="C17" s="18"/>
      <c r="D17" s="18"/>
      <c r="E17" s="18"/>
      <c r="F17" s="18"/>
      <c r="G17" s="18"/>
    </row>
    <row r="18" spans="1:7" ht="24" customHeight="1" x14ac:dyDescent="0.2">
      <c r="A18" s="4" t="s">
        <v>78</v>
      </c>
      <c r="B18" s="4"/>
      <c r="C18" s="4"/>
      <c r="D18" s="4"/>
      <c r="E18" s="4"/>
      <c r="F18" s="4"/>
      <c r="G18" s="4"/>
    </row>
    <row r="19" spans="1:7" ht="12.75" customHeight="1" x14ac:dyDescent="0.2">
      <c r="A19" s="22" t="s">
        <v>79</v>
      </c>
      <c r="B19" s="18"/>
      <c r="C19" s="18"/>
      <c r="D19" s="18"/>
      <c r="E19" s="18"/>
      <c r="F19" s="18"/>
      <c r="G19" s="18"/>
    </row>
    <row r="20" spans="1:7" ht="21.75" customHeight="1" x14ac:dyDescent="0.2">
      <c r="A20" s="4" t="s">
        <v>80</v>
      </c>
      <c r="B20" s="4"/>
      <c r="C20" s="4"/>
      <c r="D20" s="4"/>
      <c r="E20" s="4"/>
      <c r="F20" s="4"/>
      <c r="G20" s="4"/>
    </row>
    <row r="21" spans="1:7" ht="6.6" customHeight="1" x14ac:dyDescent="0.2">
      <c r="A21" s="18"/>
      <c r="B21" s="18"/>
      <c r="C21" s="18"/>
      <c r="D21" s="18"/>
      <c r="E21" s="18"/>
      <c r="F21" s="18"/>
      <c r="G21" s="18"/>
    </row>
    <row r="22" spans="1:7" ht="6.6" customHeight="1" x14ac:dyDescent="0.2">
      <c r="A22" s="18"/>
      <c r="B22" s="18"/>
      <c r="C22" s="18"/>
      <c r="D22" s="18"/>
      <c r="E22" s="18"/>
      <c r="F22" s="18"/>
      <c r="G22" s="18"/>
    </row>
    <row r="23" spans="1:7" ht="6.6" customHeight="1" x14ac:dyDescent="0.2">
      <c r="A23" s="18"/>
      <c r="B23" s="18"/>
      <c r="C23" s="18"/>
      <c r="D23" s="18"/>
      <c r="E23" s="18"/>
      <c r="F23" s="18"/>
      <c r="G23" s="18"/>
    </row>
    <row r="24" spans="1:7" ht="12.75" customHeight="1" x14ac:dyDescent="0.2">
      <c r="A24" s="18"/>
      <c r="B24" s="18"/>
      <c r="C24" s="18"/>
      <c r="D24" s="18"/>
      <c r="E24" s="18"/>
      <c r="F24" s="18"/>
      <c r="G24" s="18"/>
    </row>
    <row r="25" spans="1:7" x14ac:dyDescent="0.2">
      <c r="A25" s="18"/>
      <c r="B25" s="18"/>
      <c r="C25" s="18"/>
      <c r="D25" s="18"/>
      <c r="E25" s="18"/>
      <c r="F25" s="18"/>
      <c r="G25" s="18"/>
    </row>
    <row r="26" spans="1:7" x14ac:dyDescent="0.2">
      <c r="A26" s="49"/>
      <c r="B26" s="8" t="s">
        <v>58</v>
      </c>
      <c r="C26" s="8"/>
      <c r="D26" s="18"/>
      <c r="E26" s="8" t="s">
        <v>59</v>
      </c>
      <c r="F26" s="8"/>
      <c r="G26" s="8"/>
    </row>
  </sheetData>
  <sheetProtection password="BDB9" sheet="1" objects="1" scenarios="1" selectLockedCells="1"/>
  <mergeCells count="9">
    <mergeCell ref="A18:G18"/>
    <mergeCell ref="A20:G20"/>
    <mergeCell ref="B26:C26"/>
    <mergeCell ref="E26:G26"/>
    <mergeCell ref="B1:G1"/>
    <mergeCell ref="A2:B2"/>
    <mergeCell ref="C2:E2"/>
    <mergeCell ref="A4:G4"/>
    <mergeCell ref="A7:G7"/>
  </mergeCells>
  <pageMargins left="0.98402777777777795" right="0.59027777777777801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="180" zoomScaleNormal="100" zoomScalePageLayoutView="180" workbookViewId="0"/>
  </sheetViews>
  <sheetFormatPr defaultRowHeight="12.75" x14ac:dyDescent="0.2"/>
  <cols>
    <col min="1" max="1" width="46" customWidth="1"/>
    <col min="2" max="2" width="8" customWidth="1"/>
    <col min="3" max="3" width="9.42578125" customWidth="1"/>
    <col min="4" max="4" width="3.42578125" customWidth="1"/>
    <col min="5" max="6" width="10.85546875" customWidth="1"/>
    <col min="7" max="7" width="3.42578125" customWidth="1"/>
    <col min="8" max="8" width="8.7109375" customWidth="1"/>
    <col min="9" max="9" width="7.7109375" customWidth="1"/>
    <col min="10" max="10" width="2.7109375" customWidth="1"/>
    <col min="11" max="11" width="8.5703125" customWidth="1"/>
    <col min="12" max="12" width="8.42578125" customWidth="1"/>
    <col min="13" max="22" width="8.7109375" customWidth="1"/>
    <col min="23" max="1025" width="14.42578125" customWidth="1"/>
  </cols>
  <sheetData>
    <row r="1" spans="1:12" ht="14.25" customHeight="1" x14ac:dyDescent="0.2">
      <c r="A1" s="3" t="s">
        <v>81</v>
      </c>
      <c r="B1" s="2" t="s">
        <v>82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4.25" customHeight="1" x14ac:dyDescent="0.2">
      <c r="A2" s="3"/>
      <c r="B2" s="77" t="s">
        <v>19</v>
      </c>
      <c r="C2" s="77" t="s">
        <v>19</v>
      </c>
      <c r="D2" s="78"/>
      <c r="E2" s="77" t="s">
        <v>83</v>
      </c>
      <c r="F2" s="77" t="s">
        <v>83</v>
      </c>
      <c r="G2" s="77"/>
      <c r="H2" s="77">
        <v>5</v>
      </c>
      <c r="I2" s="77">
        <v>5</v>
      </c>
      <c r="J2" s="78"/>
      <c r="K2" s="77">
        <v>6</v>
      </c>
      <c r="L2" s="77">
        <v>6</v>
      </c>
    </row>
    <row r="3" spans="1:12" ht="14.25" customHeight="1" x14ac:dyDescent="0.2">
      <c r="A3" s="3"/>
      <c r="B3" s="79" t="s">
        <v>84</v>
      </c>
      <c r="C3" s="79" t="s">
        <v>85</v>
      </c>
      <c r="D3" s="79"/>
      <c r="E3" s="79" t="s">
        <v>84</v>
      </c>
      <c r="F3" s="79" t="s">
        <v>85</v>
      </c>
      <c r="G3" s="79"/>
      <c r="H3" s="79" t="s">
        <v>84</v>
      </c>
      <c r="I3" s="79" t="s">
        <v>85</v>
      </c>
      <c r="J3" s="79"/>
      <c r="K3" s="79" t="s">
        <v>84</v>
      </c>
      <c r="L3" s="79" t="s">
        <v>85</v>
      </c>
    </row>
    <row r="4" spans="1:12" ht="14.25" customHeight="1" x14ac:dyDescent="0.2">
      <c r="A4" s="56" t="s">
        <v>86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ht="14.25" customHeight="1" x14ac:dyDescent="0.2">
      <c r="A5" s="81" t="s">
        <v>24</v>
      </c>
      <c r="B5" s="82">
        <v>0.39</v>
      </c>
      <c r="C5" s="82">
        <v>0.54</v>
      </c>
      <c r="D5" s="82"/>
      <c r="E5" s="82">
        <v>0.51</v>
      </c>
      <c r="F5" s="82">
        <v>0.26</v>
      </c>
      <c r="G5" s="82"/>
      <c r="H5" s="82">
        <v>0.53</v>
      </c>
      <c r="I5" s="82">
        <v>0.65</v>
      </c>
      <c r="J5" s="82"/>
      <c r="K5" s="82">
        <v>0.27</v>
      </c>
      <c r="L5" s="82">
        <v>0.5</v>
      </c>
    </row>
    <row r="6" spans="1:12" ht="14.25" customHeight="1" x14ac:dyDescent="0.2">
      <c r="A6" s="81" t="s">
        <v>25</v>
      </c>
      <c r="B6" s="82">
        <v>0.42</v>
      </c>
      <c r="C6" s="82">
        <v>0</v>
      </c>
      <c r="D6" s="82"/>
      <c r="E6" s="82">
        <v>0.54</v>
      </c>
      <c r="F6" s="82">
        <v>0</v>
      </c>
      <c r="G6" s="82"/>
      <c r="H6" s="82">
        <v>0.61</v>
      </c>
      <c r="I6" s="82">
        <v>0</v>
      </c>
      <c r="J6" s="82"/>
      <c r="K6" s="82">
        <v>0.32</v>
      </c>
      <c r="L6" s="82">
        <v>0</v>
      </c>
    </row>
    <row r="7" spans="1:12" ht="14.25" customHeight="1" x14ac:dyDescent="0.2">
      <c r="A7" s="81" t="s">
        <v>26</v>
      </c>
      <c r="B7" s="82">
        <v>0.21</v>
      </c>
      <c r="C7" s="82">
        <v>0.22</v>
      </c>
      <c r="D7" s="82"/>
      <c r="E7" s="82">
        <v>0.21</v>
      </c>
      <c r="F7" s="82">
        <v>0.21</v>
      </c>
      <c r="G7" s="82"/>
      <c r="H7" s="82">
        <v>0</v>
      </c>
      <c r="I7" s="82">
        <v>0.23</v>
      </c>
      <c r="J7" s="82"/>
      <c r="K7" s="82">
        <v>0.21</v>
      </c>
      <c r="L7" s="82">
        <v>0.22</v>
      </c>
    </row>
    <row r="8" spans="1:12" ht="14.25" customHeight="1" x14ac:dyDescent="0.2">
      <c r="A8" s="81" t="s">
        <v>27</v>
      </c>
      <c r="B8" s="82">
        <v>0.31</v>
      </c>
      <c r="C8" s="82">
        <v>0.38</v>
      </c>
      <c r="D8" s="82"/>
      <c r="E8" s="82">
        <v>0.23</v>
      </c>
      <c r="F8" s="82">
        <v>0.8</v>
      </c>
      <c r="G8" s="82"/>
      <c r="H8" s="82">
        <v>0</v>
      </c>
      <c r="I8" s="82">
        <v>0.8</v>
      </c>
      <c r="J8" s="82"/>
      <c r="K8" s="82">
        <v>0.34</v>
      </c>
      <c r="L8" s="82">
        <v>0.24</v>
      </c>
    </row>
    <row r="9" spans="1:12" ht="14.25" customHeight="1" x14ac:dyDescent="0.2">
      <c r="A9" s="81" t="s">
        <v>28</v>
      </c>
      <c r="B9" s="82">
        <v>0.32</v>
      </c>
      <c r="C9" s="82">
        <v>0.46</v>
      </c>
      <c r="D9" s="82"/>
      <c r="E9" s="82">
        <v>0.36</v>
      </c>
      <c r="F9" s="82">
        <v>0.73</v>
      </c>
      <c r="G9" s="82"/>
      <c r="H9" s="82">
        <v>0.73</v>
      </c>
      <c r="I9" s="82">
        <v>0.68</v>
      </c>
      <c r="J9" s="82"/>
      <c r="K9" s="82">
        <v>0.24</v>
      </c>
      <c r="L9" s="82">
        <v>0.34</v>
      </c>
    </row>
    <row r="10" spans="1:12" ht="14.25" customHeight="1" x14ac:dyDescent="0.2">
      <c r="A10" s="81" t="s">
        <v>29</v>
      </c>
      <c r="B10" s="82">
        <v>0.42</v>
      </c>
      <c r="C10" s="82">
        <v>0.51</v>
      </c>
      <c r="D10" s="82"/>
      <c r="E10" s="82">
        <v>0.4</v>
      </c>
      <c r="F10" s="82">
        <v>0.66</v>
      </c>
      <c r="G10" s="82"/>
      <c r="H10" s="82">
        <v>0.45</v>
      </c>
      <c r="I10" s="82">
        <v>0.65</v>
      </c>
      <c r="J10" s="82"/>
      <c r="K10" s="82">
        <v>0.49</v>
      </c>
      <c r="L10" s="82">
        <v>0.35</v>
      </c>
    </row>
    <row r="11" spans="1:12" ht="14.25" customHeight="1" x14ac:dyDescent="0.2">
      <c r="A11" s="81" t="s">
        <v>30</v>
      </c>
      <c r="B11" s="82">
        <v>0.2</v>
      </c>
      <c r="C11" s="82">
        <v>0.22</v>
      </c>
      <c r="D11" s="82"/>
      <c r="E11" s="82">
        <v>0.19</v>
      </c>
      <c r="F11" s="82">
        <v>0.22</v>
      </c>
      <c r="G11" s="82"/>
      <c r="H11" s="82">
        <v>0.21</v>
      </c>
      <c r="I11" s="82">
        <v>0.21</v>
      </c>
      <c r="J11" s="82"/>
      <c r="K11" s="82">
        <v>0.22</v>
      </c>
      <c r="L11" s="82">
        <v>0.22</v>
      </c>
    </row>
    <row r="12" spans="1:12" ht="14.25" customHeight="1" x14ac:dyDescent="0.2">
      <c r="A12" s="81" t="s">
        <v>31</v>
      </c>
      <c r="B12" s="82">
        <v>0.31</v>
      </c>
      <c r="C12" s="82">
        <v>0.21</v>
      </c>
      <c r="D12" s="82"/>
      <c r="E12" s="82">
        <v>0</v>
      </c>
      <c r="F12" s="82">
        <v>0</v>
      </c>
      <c r="G12" s="82"/>
      <c r="H12" s="82">
        <v>0</v>
      </c>
      <c r="I12" s="82">
        <v>0</v>
      </c>
      <c r="J12" s="82"/>
      <c r="K12" s="82">
        <v>0.31</v>
      </c>
      <c r="L12" s="82">
        <v>0.21</v>
      </c>
    </row>
    <row r="13" spans="1:12" ht="14.25" customHeight="1" x14ac:dyDescent="0.2">
      <c r="A13" s="81" t="s">
        <v>32</v>
      </c>
      <c r="B13" s="82">
        <v>0.59</v>
      </c>
      <c r="C13" s="82">
        <v>0.79</v>
      </c>
      <c r="D13" s="82"/>
      <c r="E13" s="82">
        <v>0.43</v>
      </c>
      <c r="F13" s="82">
        <v>0.81</v>
      </c>
      <c r="G13" s="82"/>
      <c r="H13" s="82">
        <v>1.1000000000000001</v>
      </c>
      <c r="I13" s="82">
        <v>1.19</v>
      </c>
      <c r="J13" s="82"/>
      <c r="K13" s="82">
        <v>0.9</v>
      </c>
      <c r="L13" s="82">
        <v>0.66</v>
      </c>
    </row>
    <row r="14" spans="1:12" ht="14.25" customHeight="1" x14ac:dyDescent="0.2">
      <c r="A14" s="81" t="s">
        <v>33</v>
      </c>
      <c r="B14" s="82">
        <v>0.47</v>
      </c>
      <c r="C14" s="82">
        <v>0.46</v>
      </c>
      <c r="D14" s="82"/>
      <c r="E14" s="82">
        <v>0.32</v>
      </c>
      <c r="F14" s="82">
        <v>0.42</v>
      </c>
      <c r="G14" s="82"/>
      <c r="H14" s="82">
        <v>0.74</v>
      </c>
      <c r="I14" s="82">
        <v>0.41</v>
      </c>
      <c r="J14" s="82"/>
      <c r="K14" s="82">
        <v>0.52</v>
      </c>
      <c r="L14" s="82">
        <v>0.48</v>
      </c>
    </row>
    <row r="15" spans="1:12" ht="14.25" customHeight="1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</row>
    <row r="16" spans="1:12" ht="14.25" customHeight="1" x14ac:dyDescent="0.2">
      <c r="A16" s="56" t="s">
        <v>87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</row>
    <row r="17" spans="1:12" ht="14.25" customHeight="1" x14ac:dyDescent="0.2">
      <c r="A17" s="81" t="s">
        <v>38</v>
      </c>
      <c r="B17" s="83">
        <v>2.1</v>
      </c>
      <c r="C17" s="83">
        <v>1.4</v>
      </c>
      <c r="D17" s="83"/>
      <c r="E17" s="83">
        <v>0.6</v>
      </c>
      <c r="F17" s="83">
        <v>0.7</v>
      </c>
      <c r="G17" s="83"/>
      <c r="H17" s="83">
        <v>6.3</v>
      </c>
      <c r="I17" s="83">
        <v>2.2999999999999998</v>
      </c>
      <c r="J17" s="83"/>
      <c r="K17" s="83">
        <v>1.9</v>
      </c>
      <c r="L17" s="83">
        <v>1.6</v>
      </c>
    </row>
    <row r="18" spans="1:12" ht="14.25" customHeight="1" x14ac:dyDescent="0.2">
      <c r="A18" s="81" t="s">
        <v>39</v>
      </c>
      <c r="B18" s="83">
        <v>0.1</v>
      </c>
      <c r="C18" s="83">
        <v>1.5</v>
      </c>
      <c r="D18" s="83"/>
      <c r="E18" s="83">
        <v>0</v>
      </c>
      <c r="F18" s="83">
        <v>1.5</v>
      </c>
      <c r="G18" s="83"/>
      <c r="H18" s="83">
        <v>0.3</v>
      </c>
      <c r="I18" s="83">
        <v>0.4</v>
      </c>
      <c r="J18" s="83"/>
      <c r="K18" s="83">
        <v>0.1</v>
      </c>
      <c r="L18" s="83">
        <v>1.8</v>
      </c>
    </row>
    <row r="19" spans="1:12" ht="14.25" customHeight="1" x14ac:dyDescent="0.2">
      <c r="A19" s="81" t="s">
        <v>40</v>
      </c>
      <c r="B19" s="83">
        <v>0.5</v>
      </c>
      <c r="C19" s="83">
        <v>3.7</v>
      </c>
      <c r="D19" s="83"/>
      <c r="E19" s="83">
        <v>0.7</v>
      </c>
      <c r="F19" s="83">
        <v>2.2999999999999998</v>
      </c>
      <c r="G19" s="83"/>
      <c r="H19" s="83">
        <v>0</v>
      </c>
      <c r="I19" s="83">
        <v>1.7</v>
      </c>
      <c r="J19" s="83"/>
      <c r="K19" s="83">
        <v>0.6</v>
      </c>
      <c r="L19" s="83">
        <v>5.0999999999999996</v>
      </c>
    </row>
    <row r="20" spans="1:12" ht="14.25" customHeight="1" x14ac:dyDescent="0.2">
      <c r="A20" s="81" t="s">
        <v>41</v>
      </c>
      <c r="B20" s="83">
        <v>3.7</v>
      </c>
      <c r="C20" s="83">
        <v>1</v>
      </c>
      <c r="D20" s="83"/>
      <c r="E20" s="83">
        <v>3.1</v>
      </c>
      <c r="F20" s="83">
        <v>1.4</v>
      </c>
      <c r="G20" s="83"/>
      <c r="H20" s="83">
        <v>1.7</v>
      </c>
      <c r="I20" s="83">
        <v>0</v>
      </c>
      <c r="J20" s="83"/>
      <c r="K20" s="83">
        <v>5.2</v>
      </c>
      <c r="L20" s="83">
        <v>1.1000000000000001</v>
      </c>
    </row>
    <row r="21" spans="1:12" ht="14.25" customHeight="1" x14ac:dyDescent="0.2">
      <c r="A21" s="81" t="s">
        <v>42</v>
      </c>
      <c r="B21" s="83">
        <v>12.4</v>
      </c>
      <c r="C21" s="83">
        <v>9.5</v>
      </c>
      <c r="D21" s="83"/>
      <c r="E21" s="83">
        <v>12.2</v>
      </c>
      <c r="F21" s="83">
        <v>9.6999999999999993</v>
      </c>
      <c r="G21" s="83"/>
      <c r="H21" s="83">
        <v>5.7</v>
      </c>
      <c r="I21" s="83">
        <v>3.3</v>
      </c>
      <c r="J21" s="83"/>
      <c r="K21" s="83">
        <v>15.9</v>
      </c>
      <c r="L21" s="83">
        <v>11.1</v>
      </c>
    </row>
    <row r="22" spans="1:12" ht="14.25" customHeight="1" x14ac:dyDescent="0.2">
      <c r="A22" s="81" t="s">
        <v>43</v>
      </c>
      <c r="B22" s="83">
        <v>0.2</v>
      </c>
      <c r="C22" s="83">
        <v>0.1</v>
      </c>
      <c r="D22" s="83"/>
      <c r="E22" s="83">
        <v>0.4</v>
      </c>
      <c r="F22" s="83">
        <v>0</v>
      </c>
      <c r="G22" s="83"/>
      <c r="H22" s="83">
        <v>0.1</v>
      </c>
      <c r="I22" s="83">
        <v>0</v>
      </c>
      <c r="J22" s="83"/>
      <c r="K22" s="83">
        <v>0.1</v>
      </c>
      <c r="L22" s="83">
        <v>0.2</v>
      </c>
    </row>
    <row r="23" spans="1:12" ht="14.25" customHeight="1" x14ac:dyDescent="0.2">
      <c r="A23" s="81" t="s">
        <v>44</v>
      </c>
      <c r="B23" s="83">
        <v>0.1</v>
      </c>
      <c r="C23" s="83">
        <v>0</v>
      </c>
      <c r="D23" s="83"/>
      <c r="E23" s="83">
        <v>0.3</v>
      </c>
      <c r="F23" s="83">
        <v>0.1</v>
      </c>
      <c r="G23" s="83"/>
      <c r="H23" s="83">
        <v>0</v>
      </c>
      <c r="I23" s="83">
        <v>0</v>
      </c>
      <c r="J23" s="83"/>
      <c r="K23" s="83">
        <v>0.1</v>
      </c>
      <c r="L23" s="83">
        <v>0</v>
      </c>
    </row>
    <row r="24" spans="1:12" ht="14.25" customHeight="1" x14ac:dyDescent="0.2">
      <c r="A24" s="81" t="s">
        <v>45</v>
      </c>
      <c r="B24" s="83">
        <v>0.3</v>
      </c>
      <c r="C24" s="83">
        <v>0.3</v>
      </c>
      <c r="D24" s="83"/>
      <c r="E24" s="83">
        <v>0.6</v>
      </c>
      <c r="F24" s="83">
        <v>0.8</v>
      </c>
      <c r="G24" s="83"/>
      <c r="H24" s="83">
        <v>0</v>
      </c>
      <c r="I24" s="83">
        <v>0</v>
      </c>
      <c r="J24" s="83"/>
      <c r="K24" s="83">
        <v>0.2</v>
      </c>
      <c r="L24" s="83">
        <v>0</v>
      </c>
    </row>
    <row r="25" spans="1:12" ht="14.25" customHeight="1" x14ac:dyDescent="0.2">
      <c r="A25" s="81" t="s">
        <v>46</v>
      </c>
      <c r="B25" s="83">
        <v>5.9</v>
      </c>
      <c r="C25" s="83">
        <v>1.5</v>
      </c>
      <c r="D25" s="83"/>
      <c r="E25" s="83">
        <v>6.8</v>
      </c>
      <c r="F25" s="83">
        <v>1.7</v>
      </c>
      <c r="G25" s="83"/>
      <c r="H25" s="83">
        <v>7</v>
      </c>
      <c r="I25" s="83">
        <v>0</v>
      </c>
      <c r="J25" s="83"/>
      <c r="K25" s="83">
        <v>5.2</v>
      </c>
      <c r="L25" s="83">
        <v>1.7</v>
      </c>
    </row>
    <row r="26" spans="1:12" ht="14.25" customHeight="1" x14ac:dyDescent="0.2">
      <c r="A26" s="81" t="s">
        <v>47</v>
      </c>
      <c r="B26" s="83">
        <v>1.9</v>
      </c>
      <c r="C26" s="83">
        <v>1</v>
      </c>
      <c r="D26" s="83"/>
      <c r="E26" s="83">
        <v>1.1000000000000001</v>
      </c>
      <c r="F26" s="83">
        <v>0.2</v>
      </c>
      <c r="G26" s="83"/>
      <c r="H26" s="83">
        <v>1.2</v>
      </c>
      <c r="I26" s="83">
        <v>0</v>
      </c>
      <c r="J26" s="83"/>
      <c r="K26" s="83">
        <v>2.8</v>
      </c>
      <c r="L26" s="83">
        <v>1.8</v>
      </c>
    </row>
    <row r="27" spans="1:12" ht="14.25" customHeight="1" x14ac:dyDescent="0.2">
      <c r="A27" s="81" t="s">
        <v>88</v>
      </c>
      <c r="B27" s="83">
        <v>0.4</v>
      </c>
      <c r="C27" s="83">
        <v>0</v>
      </c>
      <c r="D27" s="83"/>
      <c r="E27" s="83">
        <v>0.4</v>
      </c>
      <c r="F27" s="83">
        <v>0</v>
      </c>
      <c r="G27" s="83"/>
      <c r="H27" s="83">
        <v>0.1</v>
      </c>
      <c r="I27" s="83">
        <v>0</v>
      </c>
      <c r="J27" s="83"/>
      <c r="K27" s="83">
        <v>0.6</v>
      </c>
      <c r="L27" s="83">
        <v>0.1</v>
      </c>
    </row>
    <row r="28" spans="1:12" ht="14.25" customHeight="1" x14ac:dyDescent="0.2">
      <c r="A28" s="81" t="s">
        <v>49</v>
      </c>
      <c r="B28" s="83">
        <v>6.2</v>
      </c>
      <c r="C28" s="83">
        <v>3</v>
      </c>
      <c r="D28" s="83"/>
      <c r="E28" s="83">
        <v>6.7</v>
      </c>
      <c r="F28" s="83">
        <v>3.3</v>
      </c>
      <c r="G28" s="83"/>
      <c r="H28" s="83">
        <v>3.5</v>
      </c>
      <c r="I28" s="83">
        <v>1.6</v>
      </c>
      <c r="J28" s="83"/>
      <c r="K28" s="83">
        <v>7.2</v>
      </c>
      <c r="L28" s="83">
        <v>3.2</v>
      </c>
    </row>
    <row r="29" spans="1:12" ht="14.25" customHeight="1" x14ac:dyDescent="0.2">
      <c r="A29" s="81" t="s">
        <v>50</v>
      </c>
      <c r="B29" s="83">
        <v>1.3</v>
      </c>
      <c r="C29" s="83">
        <v>0.4</v>
      </c>
      <c r="D29" s="83"/>
      <c r="E29" s="83">
        <v>0.7</v>
      </c>
      <c r="F29" s="83">
        <v>0.2</v>
      </c>
      <c r="G29" s="83"/>
      <c r="H29" s="83">
        <v>0</v>
      </c>
      <c r="I29" s="83">
        <v>0.3</v>
      </c>
      <c r="J29" s="83"/>
      <c r="K29" s="83">
        <v>2.5</v>
      </c>
      <c r="L29" s="83">
        <v>0.6</v>
      </c>
    </row>
    <row r="30" spans="1:12" ht="14.25" customHeight="1" x14ac:dyDescent="0.2">
      <c r="A30" s="81" t="s">
        <v>51</v>
      </c>
      <c r="B30" s="83">
        <v>10.5</v>
      </c>
      <c r="C30" s="83">
        <v>18.8</v>
      </c>
      <c r="D30" s="83"/>
      <c r="E30" s="83">
        <v>8.8000000000000007</v>
      </c>
      <c r="F30" s="83">
        <v>13.9</v>
      </c>
      <c r="G30" s="83"/>
      <c r="H30" s="83">
        <v>5.6</v>
      </c>
      <c r="I30" s="83">
        <v>8.5</v>
      </c>
      <c r="J30" s="83"/>
      <c r="K30" s="83">
        <v>8</v>
      </c>
      <c r="L30" s="83">
        <v>25</v>
      </c>
    </row>
    <row r="31" spans="1:12" ht="14.25" customHeight="1" x14ac:dyDescent="0.2">
      <c r="A31" s="84" t="s">
        <v>89</v>
      </c>
      <c r="B31" s="85">
        <v>45.6</v>
      </c>
      <c r="C31" s="85">
        <v>42.2</v>
      </c>
      <c r="D31" s="85"/>
      <c r="E31" s="85">
        <f>SUM(E17:E30)</f>
        <v>42.400000000000006</v>
      </c>
      <c r="F31" s="85">
        <f>SUM(F17:F30)</f>
        <v>35.799999999999997</v>
      </c>
      <c r="G31" s="85"/>
      <c r="H31" s="85">
        <f>SUM(H17:H30)</f>
        <v>31.5</v>
      </c>
      <c r="I31" s="85">
        <f>SUM(I17:I30)</f>
        <v>18.100000000000001</v>
      </c>
      <c r="J31" s="85"/>
      <c r="K31" s="85">
        <f>SUM(K17:K30)</f>
        <v>50.400000000000006</v>
      </c>
      <c r="L31" s="85">
        <f>SUM(L17:L30)</f>
        <v>53.3</v>
      </c>
    </row>
    <row r="32" spans="1:12" ht="14.25" customHeight="1" x14ac:dyDescent="0.2">
      <c r="A32" s="1" t="s">
        <v>90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7" ht="14.25" customHeight="1" x14ac:dyDescent="0.2">
      <c r="A33" s="81" t="s">
        <v>91</v>
      </c>
    </row>
    <row r="34" spans="1:7" ht="14.25" customHeight="1" x14ac:dyDescent="0.2">
      <c r="A34" s="56" t="s">
        <v>92</v>
      </c>
      <c r="B34" s="56"/>
      <c r="C34" s="56"/>
      <c r="D34" s="56"/>
      <c r="E34" s="56"/>
      <c r="F34" s="56"/>
      <c r="G34" s="56"/>
    </row>
    <row r="35" spans="1:7" ht="14.25" customHeight="1" x14ac:dyDescent="0.2">
      <c r="A35" s="56" t="s">
        <v>93</v>
      </c>
    </row>
    <row r="36" spans="1:7" ht="14.25" customHeight="1" x14ac:dyDescent="0.2"/>
  </sheetData>
  <mergeCells count="3">
    <mergeCell ref="A1:A3"/>
    <mergeCell ref="B1:L1"/>
    <mergeCell ref="A32:L32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Enfermeiro</vt:lpstr>
      <vt:lpstr>Técnico de Enfermagem</vt:lpstr>
      <vt:lpstr>Análise dos resultados</vt:lpstr>
      <vt:lpstr>Tempo médio das intervenções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Antônio Pereira Filho</dc:creator>
  <cp:lastModifiedBy>Antônio Pereira Filho</cp:lastModifiedBy>
  <cp:revision>6</cp:revision>
  <cp:lastPrinted>2017-11-16T11:18:06Z</cp:lastPrinted>
  <dcterms:created xsi:type="dcterms:W3CDTF">2017-11-16T13:23:48Z</dcterms:created>
  <dcterms:modified xsi:type="dcterms:W3CDTF">2017-11-16T13:23:48Z</dcterms:modified>
  <dc:language>pt-BR</dc:language>
</cp:coreProperties>
</file>