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CENTRAL DE MATERIAL E ESTERILIZ" sheetId="2" r:id="rId1"/>
  </sheets>
  <calcPr calcId="144525"/>
</workbook>
</file>

<file path=xl/calcChain.xml><?xml version="1.0" encoding="utf-8"?>
<calcChain xmlns="http://schemas.openxmlformats.org/spreadsheetml/2006/main">
  <c r="E31" i="2" l="1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S17" i="2"/>
  <c r="F17" i="2"/>
  <c r="R16" i="2"/>
  <c r="F16" i="2"/>
  <c r="S15" i="2"/>
  <c r="S18" i="2" s="1"/>
  <c r="R14" i="2"/>
  <c r="R18" i="2" s="1"/>
  <c r="F12" i="2"/>
  <c r="S8" i="2"/>
  <c r="F11" i="2" s="1"/>
  <c r="S22" i="2" l="1"/>
  <c r="F31" i="2"/>
  <c r="S23" i="2" s="1"/>
</calcChain>
</file>

<file path=xl/sharedStrings.xml><?xml version="1.0" encoding="utf-8"?>
<sst xmlns="http://schemas.openxmlformats.org/spreadsheetml/2006/main" count="86" uniqueCount="70">
  <si>
    <t>DIMENSIONAMENTO DE PESSOAL DE ENFERMAGEM PARA CENTRAL DE MATERIAL E ESTERILIZAÇÃO</t>
  </si>
  <si>
    <t>Instituição:</t>
  </si>
  <si>
    <t>Enfermeiro Responsável:</t>
  </si>
  <si>
    <t>Nº Coren</t>
  </si>
  <si>
    <t>Dados da Equipe de Enfermagem</t>
  </si>
  <si>
    <t>Categ</t>
  </si>
  <si>
    <t>SEG A SEX * 5</t>
  </si>
  <si>
    <t>SAD E DOM * 2</t>
  </si>
  <si>
    <t>Categoria</t>
  </si>
  <si>
    <t>Dias de Funcionamento mensal</t>
  </si>
  <si>
    <t>Dias de funcionamento na semana</t>
  </si>
  <si>
    <t>M</t>
  </si>
  <si>
    <t>T</t>
  </si>
  <si>
    <t>N1</t>
  </si>
  <si>
    <t>N2</t>
  </si>
  <si>
    <t>Enf</t>
  </si>
  <si>
    <t>TE</t>
  </si>
  <si>
    <t>Técnico de Enfermagem</t>
  </si>
  <si>
    <t>Período de trabalho</t>
  </si>
  <si>
    <t xml:space="preserve">Dados de Funcionamento do CME </t>
  </si>
  <si>
    <t>Carga Horaria</t>
  </si>
  <si>
    <t>Constante de Marinho (KM)¹</t>
  </si>
  <si>
    <t>Equipe é composta em sua maioria de pessoas com idade superior a 50 anos, ou 20% da equipe com restrições?</t>
  </si>
  <si>
    <t>Índice de Segurança Técnica (IST)</t>
  </si>
  <si>
    <t>NÃO</t>
  </si>
  <si>
    <t>Enfermeiro</t>
  </si>
  <si>
    <t>Total de Sítios Funcionais</t>
  </si>
  <si>
    <t>Área</t>
  </si>
  <si>
    <t>Descrição de Atividades</t>
  </si>
  <si>
    <t>Tempo Padrão²</t>
  </si>
  <si>
    <t>Coordenação/Supervisão</t>
  </si>
  <si>
    <t>Minutos</t>
  </si>
  <si>
    <t>Horas</t>
  </si>
  <si>
    <t>Horas Totais</t>
  </si>
  <si>
    <t>Suja ou Contaminada (expurgo)</t>
  </si>
  <si>
    <t>Recepção e recolhimento dos materiais contaminados*</t>
  </si>
  <si>
    <t>Outras atividades de CME</t>
  </si>
  <si>
    <t>Limpeza dos materiais*</t>
  </si>
  <si>
    <t>Controle de materiais em consignação</t>
  </si>
  <si>
    <t>Recepção dos materiais em consignação*</t>
  </si>
  <si>
    <t>Conferência dos materiais consignados após cirurgia*</t>
  </si>
  <si>
    <t>Devolução dos materiais em consignação*</t>
  </si>
  <si>
    <t>Preparo de materiais</t>
  </si>
  <si>
    <t>Secagem e distribuição dos materiais após limpeza</t>
  </si>
  <si>
    <t>Inspeção, teste, separação e secagem dos materiais*</t>
  </si>
  <si>
    <t>Resultados finais</t>
  </si>
  <si>
    <t>Montagem e embalagem dos materiais*</t>
  </si>
  <si>
    <t>QP(Enfermeiro)</t>
  </si>
  <si>
    <t>Montagem dos materiais de assistência ventilatória*</t>
  </si>
  <si>
    <t>Esterilização de materiais</t>
  </si>
  <si>
    <t>Montagem da carga de esterilização**</t>
  </si>
  <si>
    <t>QP(Técnico de Enfermagem)</t>
  </si>
  <si>
    <t>Retirada da carga estéril e verificação da esterilização**</t>
  </si>
  <si>
    <t>Armazenamento e distribuição de materiais</t>
  </si>
  <si>
    <t>Guarda dos materiais**</t>
  </si>
  <si>
    <t>Montagem dos carros de transporte das unidades***</t>
  </si>
  <si>
    <t>Organização e controle do ambiente e materiais estéreis*</t>
  </si>
  <si>
    <t>Distribuição dos materiais e roupas estéreis*</t>
  </si>
  <si>
    <t>Total de Horas de Enfermagem</t>
  </si>
  <si>
    <t>1 O KM é deduzido segundo método apresentado na Resolução Cofen nº 543/2017</t>
  </si>
  <si>
    <t>Indicadores de Produção de cada posição de trabalho:</t>
  </si>
  <si>
    <t>(*) Quantidade de kits recebidos, processados, conferidos e devolvidos;</t>
  </si>
  <si>
    <t>(**) Quantidade de cargas/ciclos realizados;</t>
  </si>
  <si>
    <t>(***) Quantidade de carros montados.</t>
  </si>
  <si>
    <t>2 O tempos fixados, tanto de limpezas de sala, espera e de utilização da sala operatória, foram propostos por Costa, 2015 e se constitui fundamento no qual o método de calculo proposto se baseia.</t>
  </si>
  <si>
    <t>Data</t>
  </si>
  <si>
    <t>Carimbo e Assinatura do Responsável</t>
  </si>
  <si>
    <t>Carimbo e assinatura do Responsável</t>
  </si>
  <si>
    <t>Quantidade³</t>
  </si>
  <si>
    <t>3 Dados da produção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</si>
</sst>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0"/>
      <color rgb="FF000000"/>
      <name val="Arial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Times New Roman"/>
      <family val="1"/>
    </font>
    <font>
      <sz val="9"/>
      <color rgb="FF000000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0" fontId="4" fillId="0" borderId="0" xfId="0" applyFont="1" applyAlignment="1"/>
    <xf numFmtId="0" fontId="5" fillId="0" borderId="0" xfId="0" applyFont="1"/>
    <xf numFmtId="0" fontId="6" fillId="2" borderId="0" xfId="0" applyFont="1" applyFill="1"/>
    <xf numFmtId="0" fontId="3" fillId="0" borderId="0" xfId="0" applyFont="1" applyAlignment="1">
      <alignment horizontal="right"/>
    </xf>
    <xf numFmtId="0" fontId="5" fillId="0" borderId="0" xfId="0" applyFont="1" applyAlignment="1"/>
    <xf numFmtId="0" fontId="6" fillId="0" borderId="0" xfId="0" applyFont="1"/>
    <xf numFmtId="0" fontId="7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/>
    <xf numFmtId="0" fontId="5" fillId="2" borderId="0" xfId="0" applyFont="1" applyFill="1"/>
    <xf numFmtId="2" fontId="3" fillId="2" borderId="0" xfId="0" applyNumberFormat="1" applyFont="1" applyFill="1" applyAlignment="1">
      <alignment horizontal="right"/>
    </xf>
    <xf numFmtId="0" fontId="5" fillId="2" borderId="0" xfId="0" applyFont="1" applyFill="1" applyAlignment="1"/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3" fillId="2" borderId="0" xfId="0" applyFont="1" applyFill="1" applyAlignment="1">
      <alignment horizontal="left"/>
    </xf>
    <xf numFmtId="0" fontId="6" fillId="4" borderId="0" xfId="0" applyFont="1" applyFill="1"/>
    <xf numFmtId="0" fontId="3" fillId="4" borderId="0" xfId="0" applyFont="1" applyFill="1" applyAlignment="1"/>
    <xf numFmtId="0" fontId="2" fillId="0" borderId="1" xfId="0" applyFont="1" applyBorder="1" applyAlignment="1">
      <alignment horizontal="center"/>
    </xf>
    <xf numFmtId="0" fontId="6" fillId="0" borderId="0" xfId="0" applyFont="1" applyBorder="1"/>
    <xf numFmtId="0" fontId="0" fillId="0" borderId="0" xfId="0" applyFont="1" applyBorder="1" applyAlignment="1"/>
    <xf numFmtId="0" fontId="5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5" fillId="0" borderId="0" xfId="0" applyFont="1"/>
    <xf numFmtId="0" fontId="3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3" fillId="2" borderId="0" xfId="0" applyFont="1" applyFill="1" applyAlignment="1"/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/>
    <xf numFmtId="2" fontId="5" fillId="0" borderId="0" xfId="0" applyNumberFormat="1" applyFont="1"/>
    <xf numFmtId="0" fontId="3" fillId="3" borderId="0" xfId="0" applyFont="1" applyFill="1" applyAlignment="1" applyProtection="1">
      <alignment horizontal="left"/>
      <protection locked="0"/>
    </xf>
    <xf numFmtId="0" fontId="7" fillId="0" borderId="0" xfId="0" applyFont="1" applyAlignment="1" applyProtection="1">
      <protection locked="0"/>
    </xf>
    <xf numFmtId="0" fontId="5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right"/>
      <protection locked="0"/>
    </xf>
    <xf numFmtId="0" fontId="5" fillId="3" borderId="0" xfId="0" applyFont="1" applyFill="1" applyAlignment="1" applyProtection="1">
      <protection locked="0"/>
    </xf>
    <xf numFmtId="0" fontId="4" fillId="0" borderId="0" xfId="0" applyFont="1" applyAlignment="1" applyProtection="1">
      <protection locked="0"/>
    </xf>
    <xf numFmtId="10" fontId="7" fillId="3" borderId="0" xfId="0" applyNumberFormat="1" applyFont="1" applyFill="1" applyAlignment="1" applyProtection="1">
      <alignment horizontal="right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abSelected="1" view="pageLayout" zoomScale="70" zoomScaleNormal="60" zoomScalePageLayoutView="70" workbookViewId="0">
      <selection activeCell="J15" sqref="J15:Q15"/>
    </sheetView>
  </sheetViews>
  <sheetFormatPr defaultColWidth="14.42578125" defaultRowHeight="15.75" customHeight="1" x14ac:dyDescent="0.2"/>
  <cols>
    <col min="1" max="1" width="37" customWidth="1"/>
    <col min="2" max="2" width="46.5703125" customWidth="1"/>
    <col min="3" max="3" width="12.5703125" customWidth="1"/>
    <col min="4" max="4" width="10.28515625" customWidth="1"/>
    <col min="5" max="5" width="14.28515625" customWidth="1"/>
    <col min="6" max="6" width="16.28515625" customWidth="1"/>
    <col min="7" max="7" width="4.28515625" customWidth="1"/>
    <col min="8" max="8" width="52" customWidth="1"/>
    <col min="10" max="17" width="4" customWidth="1"/>
    <col min="18" max="19" width="12" customWidth="1"/>
  </cols>
  <sheetData>
    <row r="1" spans="1:19" ht="12.75" x14ac:dyDescent="0.2">
      <c r="A1" s="35" t="s">
        <v>0</v>
      </c>
      <c r="B1" s="35"/>
      <c r="C1" s="35"/>
      <c r="D1" s="35"/>
      <c r="E1" s="35"/>
      <c r="F1" s="35"/>
      <c r="G1" s="2"/>
      <c r="H1" s="35" t="s">
        <v>0</v>
      </c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15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 x14ac:dyDescent="0.2">
      <c r="A3" s="48" t="s">
        <v>1</v>
      </c>
      <c r="B3" s="49"/>
      <c r="C3" s="49"/>
      <c r="D3" s="49"/>
      <c r="E3" s="49"/>
      <c r="F3" s="50"/>
      <c r="G3" s="23"/>
      <c r="H3" s="48" t="s">
        <v>1</v>
      </c>
      <c r="I3" s="53"/>
      <c r="J3" s="53"/>
      <c r="K3" s="53"/>
      <c r="L3" s="53"/>
      <c r="M3" s="50"/>
      <c r="N3" s="50"/>
      <c r="O3" s="50"/>
      <c r="P3" s="50"/>
      <c r="Q3" s="50"/>
      <c r="R3" s="50"/>
      <c r="S3" s="50"/>
    </row>
    <row r="4" spans="1:19" ht="15.75" customHeight="1" x14ac:dyDescent="0.2">
      <c r="A4" s="48" t="s">
        <v>2</v>
      </c>
      <c r="B4" s="48"/>
      <c r="C4" s="48"/>
      <c r="D4" s="48" t="s">
        <v>3</v>
      </c>
      <c r="E4" s="48"/>
      <c r="F4" s="48"/>
      <c r="G4" s="24"/>
      <c r="H4" s="48" t="s">
        <v>2</v>
      </c>
      <c r="I4" s="48"/>
      <c r="J4" s="48"/>
      <c r="K4" s="48"/>
      <c r="L4" s="48"/>
      <c r="M4" s="48" t="s">
        <v>3</v>
      </c>
      <c r="N4" s="48"/>
      <c r="O4" s="48"/>
      <c r="P4" s="48"/>
      <c r="Q4" s="48"/>
      <c r="R4" s="48"/>
      <c r="S4" s="48"/>
    </row>
    <row r="5" spans="1:19" ht="15.75" customHeight="1" x14ac:dyDescent="0.2">
      <c r="A5" s="33" t="s">
        <v>4</v>
      </c>
      <c r="B5" s="31"/>
      <c r="C5" s="31"/>
      <c r="D5" s="31"/>
      <c r="E5" s="31"/>
      <c r="F5" s="16"/>
      <c r="G5" s="7"/>
      <c r="H5" s="33" t="s">
        <v>19</v>
      </c>
      <c r="I5" s="31"/>
      <c r="J5" s="31"/>
      <c r="K5" s="31"/>
      <c r="L5" s="31"/>
      <c r="M5" s="4"/>
      <c r="N5" s="4"/>
      <c r="O5" s="4"/>
      <c r="P5" s="4"/>
      <c r="Q5" s="4"/>
      <c r="R5" s="4"/>
      <c r="S5" s="4"/>
    </row>
    <row r="6" spans="1:19" ht="15.75" customHeight="1" x14ac:dyDescent="0.2">
      <c r="A6" s="30"/>
      <c r="B6" s="31"/>
      <c r="C6" s="31"/>
      <c r="D6" s="31"/>
      <c r="E6" s="2"/>
      <c r="F6" s="5" t="s">
        <v>20</v>
      </c>
      <c r="G6" s="7"/>
      <c r="H6" s="6" t="s">
        <v>9</v>
      </c>
      <c r="I6" s="2"/>
      <c r="J6" s="2"/>
      <c r="K6" s="2"/>
      <c r="L6" s="2"/>
      <c r="M6" s="2"/>
      <c r="N6" s="2"/>
      <c r="O6" s="2"/>
      <c r="P6" s="2"/>
      <c r="Q6" s="2"/>
      <c r="R6" s="2"/>
      <c r="S6" s="51"/>
    </row>
    <row r="7" spans="1:19" ht="15.75" customHeight="1" x14ac:dyDescent="0.2">
      <c r="A7" s="30" t="s">
        <v>25</v>
      </c>
      <c r="B7" s="31"/>
      <c r="C7" s="31"/>
      <c r="D7" s="31"/>
      <c r="E7" s="2"/>
      <c r="F7" s="51"/>
      <c r="G7" s="7"/>
      <c r="H7" s="6" t="s">
        <v>10</v>
      </c>
      <c r="I7" s="6"/>
      <c r="J7" s="6"/>
      <c r="K7" s="6"/>
      <c r="L7" s="2"/>
      <c r="M7" s="7"/>
      <c r="N7" s="7"/>
      <c r="O7" s="7"/>
      <c r="P7" s="7"/>
      <c r="Q7" s="7"/>
      <c r="R7" s="7"/>
      <c r="S7" s="51"/>
    </row>
    <row r="8" spans="1:19" ht="15.75" customHeight="1" x14ac:dyDescent="0.2">
      <c r="A8" s="30" t="s">
        <v>17</v>
      </c>
      <c r="B8" s="31"/>
      <c r="C8" s="31"/>
      <c r="D8" s="31"/>
      <c r="E8" s="2"/>
      <c r="F8" s="51"/>
      <c r="G8" s="7"/>
      <c r="H8" s="6" t="s">
        <v>18</v>
      </c>
      <c r="I8" s="7"/>
      <c r="J8" s="7"/>
      <c r="K8" s="7"/>
      <c r="L8" s="7"/>
      <c r="M8" s="7"/>
      <c r="N8" s="7"/>
      <c r="O8" s="7"/>
      <c r="P8" s="7"/>
      <c r="Q8" s="7"/>
      <c r="R8" s="7"/>
      <c r="S8" s="8">
        <f>IF(S7=5,4,IF(S7=6,5,IF(S7=7,6,0)))</f>
        <v>0</v>
      </c>
    </row>
    <row r="9" spans="1:19" ht="15.75" customHeight="1" x14ac:dyDescent="0.2">
      <c r="A9" s="3"/>
      <c r="B9" s="3"/>
      <c r="C9" s="3"/>
      <c r="D9" s="3"/>
      <c r="E9" s="3"/>
      <c r="F9" s="3"/>
      <c r="G9" s="7"/>
      <c r="H9" s="6" t="s">
        <v>23</v>
      </c>
      <c r="I9" s="2"/>
      <c r="J9" s="2"/>
      <c r="K9" s="2"/>
      <c r="L9" s="2"/>
      <c r="M9" s="2"/>
      <c r="N9" s="2"/>
      <c r="O9" s="2"/>
      <c r="P9" s="2"/>
      <c r="Q9" s="2"/>
      <c r="R9" s="2"/>
      <c r="S9" s="54">
        <v>0.15</v>
      </c>
    </row>
    <row r="10" spans="1:19" ht="15.75" customHeight="1" x14ac:dyDescent="0.2">
      <c r="A10" s="33" t="s">
        <v>21</v>
      </c>
      <c r="B10" s="31"/>
      <c r="C10" s="31"/>
      <c r="D10" s="31"/>
      <c r="E10" s="31"/>
      <c r="F10" s="16"/>
      <c r="G10" s="7"/>
      <c r="H10" s="39" t="s">
        <v>22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55" t="s">
        <v>24</v>
      </c>
    </row>
    <row r="11" spans="1:19" ht="15.75" customHeight="1" x14ac:dyDescent="0.2">
      <c r="A11" s="30" t="s">
        <v>25</v>
      </c>
      <c r="B11" s="31"/>
      <c r="C11" s="31"/>
      <c r="D11" s="31"/>
      <c r="E11" s="2"/>
      <c r="F11" s="10">
        <f>IFERROR((IF($S$10="NÃO",(S8/F7)*(1+S9),(S8/F7)*(1.1+S9))),0)</f>
        <v>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ht="15.75" customHeight="1" x14ac:dyDescent="0.2">
      <c r="A12" s="30" t="s">
        <v>17</v>
      </c>
      <c r="B12" s="31"/>
      <c r="C12" s="31"/>
      <c r="D12" s="31"/>
      <c r="E12" s="2"/>
      <c r="F12" s="10">
        <f>IFERROR((IF($S$10="NÃO",(S7/F8)*1.15,(S7/F8)*1.25)),0)</f>
        <v>0</v>
      </c>
      <c r="G12" s="7"/>
      <c r="H12" s="35"/>
      <c r="I12" s="35" t="s">
        <v>5</v>
      </c>
      <c r="J12" s="35" t="s">
        <v>6</v>
      </c>
      <c r="K12" s="31"/>
      <c r="L12" s="31"/>
      <c r="M12" s="31"/>
      <c r="N12" s="35" t="s">
        <v>7</v>
      </c>
      <c r="O12" s="31"/>
      <c r="P12" s="31"/>
      <c r="Q12" s="31"/>
      <c r="R12" s="11" t="s">
        <v>8</v>
      </c>
      <c r="S12" s="11" t="s">
        <v>8</v>
      </c>
    </row>
    <row r="13" spans="1:19" ht="15.75" customHeight="1" x14ac:dyDescent="0.2">
      <c r="A13" s="34"/>
      <c r="B13" s="31"/>
      <c r="C13" s="31"/>
      <c r="D13" s="31"/>
      <c r="E13" s="31"/>
      <c r="F13" s="3"/>
      <c r="G13" s="7"/>
      <c r="H13" s="31"/>
      <c r="I13" s="31"/>
      <c r="J13" s="11" t="s">
        <v>11</v>
      </c>
      <c r="K13" s="11" t="s">
        <v>12</v>
      </c>
      <c r="L13" s="11" t="s">
        <v>13</v>
      </c>
      <c r="M13" s="11" t="s">
        <v>14</v>
      </c>
      <c r="N13" s="11" t="s">
        <v>11</v>
      </c>
      <c r="O13" s="11" t="s">
        <v>12</v>
      </c>
      <c r="P13" s="11" t="s">
        <v>13</v>
      </c>
      <c r="Q13" s="11" t="s">
        <v>14</v>
      </c>
      <c r="R13" s="11" t="s">
        <v>15</v>
      </c>
      <c r="S13" s="11" t="s">
        <v>16</v>
      </c>
    </row>
    <row r="14" spans="1:19" ht="15.75" customHeight="1" x14ac:dyDescent="0.2">
      <c r="A14" s="33" t="s">
        <v>27</v>
      </c>
      <c r="B14" s="33" t="s">
        <v>28</v>
      </c>
      <c r="C14" s="33" t="s">
        <v>29</v>
      </c>
      <c r="D14" s="31"/>
      <c r="E14" s="18"/>
      <c r="F14" s="18"/>
      <c r="G14" s="7"/>
      <c r="H14" s="41" t="s">
        <v>30</v>
      </c>
      <c r="I14" s="12" t="s">
        <v>15</v>
      </c>
      <c r="J14" s="56"/>
      <c r="K14" s="56"/>
      <c r="L14" s="56"/>
      <c r="M14" s="56"/>
      <c r="N14" s="56"/>
      <c r="O14" s="56"/>
      <c r="P14" s="56"/>
      <c r="Q14" s="56"/>
      <c r="R14" s="13">
        <f>(SUM(J14:M14)*5)+(SUM(N14:Q14)*2)</f>
        <v>0</v>
      </c>
      <c r="S14" s="13"/>
    </row>
    <row r="15" spans="1:19" ht="15.75" customHeight="1" x14ac:dyDescent="0.2">
      <c r="A15" s="31"/>
      <c r="B15" s="31"/>
      <c r="C15" s="19" t="s">
        <v>31</v>
      </c>
      <c r="D15" s="19" t="s">
        <v>32</v>
      </c>
      <c r="E15" s="19" t="s">
        <v>68</v>
      </c>
      <c r="F15" s="19" t="s">
        <v>33</v>
      </c>
      <c r="G15" s="7"/>
      <c r="H15" s="31"/>
      <c r="I15" s="12" t="s">
        <v>16</v>
      </c>
      <c r="J15" s="56"/>
      <c r="K15" s="56"/>
      <c r="L15" s="56"/>
      <c r="M15" s="56"/>
      <c r="N15" s="56"/>
      <c r="O15" s="56"/>
      <c r="P15" s="56"/>
      <c r="Q15" s="56"/>
      <c r="R15" s="13"/>
      <c r="S15" s="13">
        <f>(SUM(J15:M15)*5)+(SUM(N15:Q15)*2)</f>
        <v>0</v>
      </c>
    </row>
    <row r="16" spans="1:19" ht="15.75" customHeight="1" x14ac:dyDescent="0.2">
      <c r="A16" s="32" t="s">
        <v>34</v>
      </c>
      <c r="B16" s="20" t="s">
        <v>35</v>
      </c>
      <c r="C16" s="12">
        <v>2</v>
      </c>
      <c r="D16" s="12">
        <v>3.3000000000000002E-2</v>
      </c>
      <c r="E16" s="52"/>
      <c r="F16" s="12">
        <f t="shared" ref="F16:F30" si="0">D16*E16</f>
        <v>0</v>
      </c>
      <c r="G16" s="7"/>
      <c r="H16" s="42" t="s">
        <v>36</v>
      </c>
      <c r="I16" s="12" t="s">
        <v>15</v>
      </c>
      <c r="J16" s="56"/>
      <c r="K16" s="56"/>
      <c r="L16" s="56"/>
      <c r="M16" s="56"/>
      <c r="N16" s="56"/>
      <c r="O16" s="56"/>
      <c r="P16" s="56"/>
      <c r="Q16" s="56"/>
      <c r="R16" s="13">
        <f>(SUM(J16:M16)*5)+(SUM(N16:Q16)*2)</f>
        <v>0</v>
      </c>
      <c r="S16" s="13"/>
    </row>
    <row r="17" spans="1:20" ht="15.75" customHeight="1" x14ac:dyDescent="0.2">
      <c r="A17" s="31"/>
      <c r="B17" s="20" t="s">
        <v>37</v>
      </c>
      <c r="C17" s="12">
        <v>2</v>
      </c>
      <c r="D17" s="12">
        <v>3.3000000000000002E-2</v>
      </c>
      <c r="E17" s="52"/>
      <c r="F17" s="12">
        <f t="shared" si="0"/>
        <v>0</v>
      </c>
      <c r="G17" s="7"/>
      <c r="H17" s="31"/>
      <c r="I17" s="12" t="s">
        <v>16</v>
      </c>
      <c r="J17" s="56"/>
      <c r="K17" s="56"/>
      <c r="L17" s="56"/>
      <c r="M17" s="56"/>
      <c r="N17" s="56"/>
      <c r="O17" s="56"/>
      <c r="P17" s="56"/>
      <c r="Q17" s="56"/>
      <c r="R17" s="13"/>
      <c r="S17" s="13">
        <f>(SUM(J17:M17)*5)+(SUM(N17:Q17)*2)</f>
        <v>0</v>
      </c>
    </row>
    <row r="18" spans="1:20" ht="15.75" customHeight="1" x14ac:dyDescent="0.2">
      <c r="A18" s="32" t="s">
        <v>38</v>
      </c>
      <c r="B18" s="20" t="s">
        <v>39</v>
      </c>
      <c r="C18" s="12">
        <v>6</v>
      </c>
      <c r="D18" s="12">
        <v>0.1</v>
      </c>
      <c r="E18" s="52"/>
      <c r="F18" s="12">
        <f t="shared" si="0"/>
        <v>0</v>
      </c>
      <c r="G18" s="7"/>
      <c r="H18" s="38" t="s">
        <v>26</v>
      </c>
      <c r="I18" s="31"/>
      <c r="J18" s="31"/>
      <c r="K18" s="31"/>
      <c r="L18" s="31"/>
      <c r="M18" s="31"/>
      <c r="N18" s="31"/>
      <c r="O18" s="31"/>
      <c r="P18" s="31"/>
      <c r="Q18" s="31"/>
      <c r="R18" s="14">
        <f t="shared" ref="R18:S18" si="1">SUM(R14:R17)</f>
        <v>0</v>
      </c>
      <c r="S18" s="14">
        <f t="shared" si="1"/>
        <v>0</v>
      </c>
    </row>
    <row r="19" spans="1:20" ht="15.75" customHeight="1" x14ac:dyDescent="0.2">
      <c r="A19" s="31"/>
      <c r="B19" s="20" t="s">
        <v>40</v>
      </c>
      <c r="C19" s="12">
        <v>9</v>
      </c>
      <c r="D19" s="12">
        <v>0.15</v>
      </c>
      <c r="E19" s="52"/>
      <c r="F19" s="12">
        <f t="shared" si="0"/>
        <v>0</v>
      </c>
      <c r="G19" s="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20" ht="15.75" customHeight="1" x14ac:dyDescent="0.2">
      <c r="A20" s="31"/>
      <c r="B20" s="20" t="s">
        <v>41</v>
      </c>
      <c r="C20" s="12">
        <v>3</v>
      </c>
      <c r="D20" s="12">
        <v>0.05</v>
      </c>
      <c r="E20" s="52"/>
      <c r="F20" s="12">
        <f t="shared" si="0"/>
        <v>0</v>
      </c>
      <c r="G20" s="7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0" ht="15.75" customHeight="1" x14ac:dyDescent="0.2">
      <c r="A21" s="32" t="s">
        <v>42</v>
      </c>
      <c r="B21" s="20" t="s">
        <v>43</v>
      </c>
      <c r="C21" s="12">
        <v>3</v>
      </c>
      <c r="D21" s="12">
        <v>0.05</v>
      </c>
      <c r="E21" s="52"/>
      <c r="F21" s="12">
        <f t="shared" si="0"/>
        <v>0</v>
      </c>
      <c r="G21" s="7"/>
      <c r="H21" s="15" t="s">
        <v>45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20" ht="15.75" customHeight="1" x14ac:dyDescent="0.2">
      <c r="A22" s="31"/>
      <c r="B22" s="20" t="s">
        <v>44</v>
      </c>
      <c r="C22" s="12">
        <v>3</v>
      </c>
      <c r="D22" s="12">
        <v>0.05</v>
      </c>
      <c r="E22" s="52"/>
      <c r="F22" s="12">
        <f t="shared" si="0"/>
        <v>0</v>
      </c>
      <c r="G22" s="7"/>
      <c r="H22" s="38" t="s">
        <v>47</v>
      </c>
      <c r="I22" s="31"/>
      <c r="J22" s="31"/>
      <c r="K22" s="31"/>
      <c r="L22" s="16"/>
      <c r="M22" s="16"/>
      <c r="N22" s="16"/>
      <c r="O22" s="16"/>
      <c r="P22" s="16"/>
      <c r="Q22" s="16"/>
      <c r="R22" s="16"/>
      <c r="S22" s="17">
        <f>R18*F11</f>
        <v>0</v>
      </c>
    </row>
    <row r="23" spans="1:20" ht="15.75" customHeight="1" x14ac:dyDescent="0.2">
      <c r="A23" s="31"/>
      <c r="B23" s="20" t="s">
        <v>46</v>
      </c>
      <c r="C23" s="12">
        <v>3</v>
      </c>
      <c r="D23" s="12">
        <v>0.05</v>
      </c>
      <c r="E23" s="52"/>
      <c r="F23" s="12">
        <f t="shared" si="0"/>
        <v>0</v>
      </c>
      <c r="G23" s="7"/>
      <c r="H23" s="38" t="s">
        <v>51</v>
      </c>
      <c r="I23" s="31"/>
      <c r="J23" s="31"/>
      <c r="K23" s="31"/>
      <c r="L23" s="16"/>
      <c r="M23" s="16"/>
      <c r="N23" s="16"/>
      <c r="O23" s="16"/>
      <c r="P23" s="16"/>
      <c r="Q23" s="16"/>
      <c r="R23" s="16"/>
      <c r="S23" s="17">
        <f>IFERROR(((F31/S6)*F12)+(((S18*6)/S7)*F12),0)</f>
        <v>0</v>
      </c>
    </row>
    <row r="24" spans="1:20" ht="15.75" customHeight="1" x14ac:dyDescent="0.2">
      <c r="A24" s="31"/>
      <c r="B24" s="20" t="s">
        <v>48</v>
      </c>
      <c r="C24" s="12">
        <v>2</v>
      </c>
      <c r="D24" s="12">
        <v>3.3000000000000002E-2</v>
      </c>
      <c r="E24" s="52"/>
      <c r="F24" s="12">
        <f t="shared" si="0"/>
        <v>0</v>
      </c>
      <c r="G24" s="7"/>
      <c r="H24" s="21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20" ht="15.75" customHeight="1" x14ac:dyDescent="0.2">
      <c r="A25" s="32" t="s">
        <v>49</v>
      </c>
      <c r="B25" s="20" t="s">
        <v>50</v>
      </c>
      <c r="C25" s="12">
        <v>8</v>
      </c>
      <c r="D25" s="12">
        <v>0.13300000000000001</v>
      </c>
      <c r="E25" s="52"/>
      <c r="F25" s="12">
        <f t="shared" si="0"/>
        <v>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20" ht="15.75" customHeight="1" x14ac:dyDescent="0.2">
      <c r="A26" s="31"/>
      <c r="B26" s="20" t="s">
        <v>52</v>
      </c>
      <c r="C26" s="12">
        <v>3</v>
      </c>
      <c r="D26" s="12">
        <v>0.05</v>
      </c>
      <c r="E26" s="52"/>
      <c r="F26" s="12">
        <f t="shared" si="0"/>
        <v>0</v>
      </c>
      <c r="G26" s="7"/>
      <c r="H26" s="6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20" ht="15.75" customHeight="1" x14ac:dyDescent="0.2">
      <c r="A27" s="32" t="s">
        <v>53</v>
      </c>
      <c r="B27" s="20" t="s">
        <v>54</v>
      </c>
      <c r="C27" s="12">
        <v>4</v>
      </c>
      <c r="D27" s="12">
        <v>6.6000000000000003E-2</v>
      </c>
      <c r="E27" s="52"/>
      <c r="F27" s="12">
        <f t="shared" si="0"/>
        <v>0</v>
      </c>
      <c r="G27" s="7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1"/>
    </row>
    <row r="28" spans="1:20" ht="15.75" customHeight="1" x14ac:dyDescent="0.2">
      <c r="A28" s="31"/>
      <c r="B28" s="20" t="s">
        <v>55</v>
      </c>
      <c r="C28" s="12">
        <v>5</v>
      </c>
      <c r="D28" s="12">
        <v>8.3000000000000004E-2</v>
      </c>
      <c r="E28" s="52"/>
      <c r="F28" s="12">
        <f t="shared" si="0"/>
        <v>0</v>
      </c>
      <c r="G28" s="7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20" ht="15.75" customHeight="1" x14ac:dyDescent="0.2">
      <c r="A29" s="31"/>
      <c r="B29" s="20" t="s">
        <v>56</v>
      </c>
      <c r="C29" s="12">
        <v>1</v>
      </c>
      <c r="D29" s="12">
        <v>1.6E-2</v>
      </c>
      <c r="E29" s="52"/>
      <c r="F29" s="12">
        <f t="shared" si="0"/>
        <v>0</v>
      </c>
      <c r="G29" s="7"/>
      <c r="H29" s="43"/>
      <c r="I29" s="44" t="s">
        <v>65</v>
      </c>
      <c r="J29" s="43"/>
      <c r="K29" s="43"/>
      <c r="L29" s="43"/>
      <c r="M29" s="45" t="s">
        <v>66</v>
      </c>
      <c r="N29" s="45"/>
      <c r="O29" s="45"/>
      <c r="P29" s="45"/>
      <c r="Q29" s="45"/>
      <c r="R29" s="45"/>
      <c r="S29" s="45"/>
    </row>
    <row r="30" spans="1:20" ht="15.75" customHeight="1" x14ac:dyDescent="0.2">
      <c r="A30" s="31"/>
      <c r="B30" s="20" t="s">
        <v>57</v>
      </c>
      <c r="C30" s="12">
        <v>2</v>
      </c>
      <c r="D30" s="12">
        <v>3.3000000000000002E-2</v>
      </c>
      <c r="E30" s="52"/>
      <c r="F30" s="12">
        <f t="shared" si="0"/>
        <v>0</v>
      </c>
      <c r="G30" s="7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20" ht="15.75" customHeight="1" x14ac:dyDescent="0.2">
      <c r="A31" s="22" t="s">
        <v>58</v>
      </c>
      <c r="B31" s="22"/>
      <c r="C31" s="22"/>
      <c r="D31" s="22"/>
      <c r="E31" s="19">
        <f t="shared" ref="E31:F31" si="2">SUM(E16:E30)</f>
        <v>0</v>
      </c>
      <c r="F31" s="19">
        <f t="shared" si="2"/>
        <v>0</v>
      </c>
      <c r="G31" s="7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20" ht="15.75" customHeight="1" x14ac:dyDescent="0.2">
      <c r="A32" s="3"/>
      <c r="B32" s="3"/>
      <c r="C32" s="3"/>
      <c r="D32" s="3"/>
      <c r="E32" s="3"/>
      <c r="F32" s="3"/>
      <c r="G32" s="7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7"/>
    </row>
    <row r="33" spans="1:20" ht="15.75" customHeight="1" x14ac:dyDescent="0.2">
      <c r="A33" s="20" t="s">
        <v>60</v>
      </c>
      <c r="B33" s="3"/>
      <c r="C33" s="3"/>
      <c r="D33" s="3"/>
      <c r="E33" s="3"/>
      <c r="F33" s="3"/>
      <c r="G33" s="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20" ht="15.75" customHeight="1" x14ac:dyDescent="0.2">
      <c r="A34" s="20" t="s">
        <v>61</v>
      </c>
      <c r="B34" s="3"/>
      <c r="C34" s="3"/>
      <c r="D34" s="3"/>
      <c r="E34" s="3"/>
      <c r="F34" s="3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20" ht="15.75" customHeight="1" x14ac:dyDescent="0.2">
      <c r="A35" s="20" t="s">
        <v>62</v>
      </c>
      <c r="B35" s="3"/>
      <c r="C35" s="3"/>
      <c r="D35" s="3"/>
      <c r="E35" s="3"/>
      <c r="F35" s="3"/>
      <c r="G35" s="7"/>
      <c r="H35" s="7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7"/>
    </row>
    <row r="36" spans="1:20" ht="15.75" customHeight="1" x14ac:dyDescent="0.2">
      <c r="A36" s="20" t="s">
        <v>63</v>
      </c>
      <c r="B36" s="3"/>
      <c r="C36" s="3"/>
      <c r="D36" s="3"/>
      <c r="E36" s="3"/>
      <c r="F36" s="3"/>
      <c r="G36" s="7"/>
      <c r="H36" s="7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7"/>
    </row>
    <row r="37" spans="1:20" ht="12.75" x14ac:dyDescent="0.2">
      <c r="A37" s="2"/>
      <c r="B37" s="2"/>
      <c r="C37" s="2"/>
      <c r="D37" s="2"/>
      <c r="E37" s="2"/>
      <c r="F37" s="2"/>
      <c r="G37" s="7"/>
      <c r="H37" s="7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7"/>
    </row>
    <row r="38" spans="1:20" ht="12.75" x14ac:dyDescent="0.2">
      <c r="A38" s="6" t="s">
        <v>59</v>
      </c>
      <c r="B38" s="3"/>
      <c r="C38" s="3"/>
      <c r="D38" s="3"/>
      <c r="E38" s="3"/>
      <c r="F38" s="3"/>
      <c r="G38" s="7"/>
      <c r="H38" s="7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7"/>
    </row>
    <row r="39" spans="1:20" ht="12.75" x14ac:dyDescent="0.2">
      <c r="A39" s="40" t="s">
        <v>64</v>
      </c>
      <c r="B39" s="31"/>
      <c r="C39" s="31"/>
      <c r="D39" s="31"/>
      <c r="E39" s="31"/>
      <c r="F39" s="31"/>
      <c r="G39" s="7"/>
      <c r="H39" s="7"/>
      <c r="I39" s="36"/>
      <c r="J39" s="37"/>
      <c r="K39" s="28"/>
      <c r="L39" s="28"/>
      <c r="M39" s="36"/>
      <c r="N39" s="37"/>
      <c r="O39" s="37"/>
      <c r="P39" s="37"/>
      <c r="Q39" s="37"/>
      <c r="R39" s="37"/>
      <c r="S39" s="37"/>
      <c r="T39" s="27"/>
    </row>
    <row r="40" spans="1:20" ht="12.75" x14ac:dyDescent="0.2">
      <c r="A40" s="31"/>
      <c r="B40" s="31"/>
      <c r="C40" s="31"/>
      <c r="D40" s="31"/>
      <c r="E40" s="31"/>
      <c r="F40" s="31"/>
      <c r="G40" s="7"/>
      <c r="H40" s="7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7"/>
    </row>
    <row r="41" spans="1:20" ht="15.75" customHeight="1" x14ac:dyDescent="0.2">
      <c r="A41" s="46" t="s">
        <v>69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1:20" ht="15.75" customHeight="1" x14ac:dyDescent="0.2"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6" spans="1:20" ht="15.75" customHeight="1" x14ac:dyDescent="0.2">
      <c r="B46" s="25" t="s">
        <v>65</v>
      </c>
      <c r="D46" s="29" t="s">
        <v>67</v>
      </c>
      <c r="E46" s="29"/>
      <c r="F46" s="29"/>
    </row>
  </sheetData>
  <sheetProtection password="C734" sheet="1" objects="1" scenarios="1" selectLockedCells="1"/>
  <mergeCells count="40">
    <mergeCell ref="A27:A30"/>
    <mergeCell ref="M39:S39"/>
    <mergeCell ref="I39:J39"/>
    <mergeCell ref="H22:K22"/>
    <mergeCell ref="H23:K23"/>
    <mergeCell ref="H10:R10"/>
    <mergeCell ref="J12:M12"/>
    <mergeCell ref="H14:H15"/>
    <mergeCell ref="H12:H13"/>
    <mergeCell ref="I12:I13"/>
    <mergeCell ref="M29:S29"/>
    <mergeCell ref="N12:Q12"/>
    <mergeCell ref="H18:Q18"/>
    <mergeCell ref="H16:H17"/>
    <mergeCell ref="A5:E5"/>
    <mergeCell ref="H5:L5"/>
    <mergeCell ref="A3:E3"/>
    <mergeCell ref="A1:F1"/>
    <mergeCell ref="A4:C4"/>
    <mergeCell ref="D4:F4"/>
    <mergeCell ref="H1:S1"/>
    <mergeCell ref="H3:L3"/>
    <mergeCell ref="M4:S4"/>
    <mergeCell ref="H4:L4"/>
    <mergeCell ref="D46:F46"/>
    <mergeCell ref="A8:D8"/>
    <mergeCell ref="A7:D7"/>
    <mergeCell ref="A6:D6"/>
    <mergeCell ref="A18:A20"/>
    <mergeCell ref="A25:A26"/>
    <mergeCell ref="A21:A24"/>
    <mergeCell ref="A16:A17"/>
    <mergeCell ref="A14:A15"/>
    <mergeCell ref="A12:D12"/>
    <mergeCell ref="C14:D14"/>
    <mergeCell ref="A11:D11"/>
    <mergeCell ref="A13:E13"/>
    <mergeCell ref="A10:E10"/>
    <mergeCell ref="A39:F40"/>
    <mergeCell ref="B14:B15"/>
  </mergeCells>
  <dataValidations disablePrompts="1" count="1">
    <dataValidation type="list" allowBlank="1" sqref="S10">
      <formula1>"SIM,NÃO"</formula1>
    </dataValidation>
  </dataValidations>
  <pageMargins left="0.25" right="0.25" top="0.75" bottom="0.75" header="0.3" footer="0.3"/>
  <pageSetup paperSize="9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CENTRAL DE MATERIAL E ESTERILIZ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Antônio Pereira Filho</dc:creator>
  <cp:lastModifiedBy>Antônio Pereira Filho</cp:lastModifiedBy>
  <cp:lastPrinted>2017-11-16T11:55:50Z</cp:lastPrinted>
  <dcterms:created xsi:type="dcterms:W3CDTF">2017-11-16T12:30:41Z</dcterms:created>
  <dcterms:modified xsi:type="dcterms:W3CDTF">2017-11-20T12:31:09Z</dcterms:modified>
</cp:coreProperties>
</file>