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/>
  </bookViews>
  <sheets>
    <sheet name="CENTRO CIRURGICO" sheetId="1" r:id="rId1"/>
  </sheets>
  <calcPr calcId="144525"/>
</workbook>
</file>

<file path=xl/calcChain.xml><?xml version="1.0" encoding="utf-8"?>
<calcChain xmlns="http://schemas.openxmlformats.org/spreadsheetml/2006/main">
  <c r="D31" i="1" l="1"/>
  <c r="C31" i="1"/>
  <c r="B31" i="1"/>
  <c r="D30" i="1"/>
  <c r="C30" i="1"/>
  <c r="B30" i="1"/>
  <c r="D29" i="1"/>
  <c r="C29" i="1"/>
  <c r="B29" i="1"/>
  <c r="D28" i="1"/>
  <c r="C28" i="1"/>
  <c r="B28" i="1"/>
  <c r="R21" i="1"/>
  <c r="Q20" i="1"/>
  <c r="R19" i="1"/>
  <c r="E19" i="1"/>
  <c r="Q18" i="1"/>
  <c r="R17" i="1"/>
  <c r="R22" i="1" s="1"/>
  <c r="Q16" i="1"/>
  <c r="R15" i="1"/>
  <c r="Q14" i="1"/>
  <c r="Q22" i="1" s="1"/>
  <c r="E12" i="1"/>
  <c r="E11" i="1"/>
  <c r="R8" i="1"/>
  <c r="R26" i="1" l="1"/>
  <c r="E29" i="1"/>
  <c r="E31" i="1"/>
  <c r="E30" i="1"/>
  <c r="E28" i="1"/>
  <c r="E32" i="1" l="1"/>
  <c r="R27" i="1" s="1"/>
</calcChain>
</file>

<file path=xl/sharedStrings.xml><?xml version="1.0" encoding="utf-8"?>
<sst xmlns="http://schemas.openxmlformats.org/spreadsheetml/2006/main" count="82" uniqueCount="58">
  <si>
    <t>DIMENSIONAMENTO DE PESSOAL DE ENFERMAGEM PARA CENTRO CIRÚRGICO</t>
  </si>
  <si>
    <t>Instituição:</t>
  </si>
  <si>
    <t>Enfermeiro Responsável:</t>
  </si>
  <si>
    <t>Dados da Equipe de Enfermagem</t>
  </si>
  <si>
    <t>Dados de Funcionamento do Centro Cirúrgico</t>
  </si>
  <si>
    <t>Categ</t>
  </si>
  <si>
    <t>SEG A SEX * 5</t>
  </si>
  <si>
    <t>SAD E DOM * 2</t>
  </si>
  <si>
    <t>Categoria</t>
  </si>
  <si>
    <t>Carga Horária</t>
  </si>
  <si>
    <t>Dias de Funcionamento mensal</t>
  </si>
  <si>
    <t>Dias de funcionamento na semana</t>
  </si>
  <si>
    <t>M</t>
  </si>
  <si>
    <t>T</t>
  </si>
  <si>
    <t>N1</t>
  </si>
  <si>
    <t>N2</t>
  </si>
  <si>
    <t>Enf</t>
  </si>
  <si>
    <t>TE</t>
  </si>
  <si>
    <t>Técnico de Enfermagem</t>
  </si>
  <si>
    <t>Período de trabalho</t>
  </si>
  <si>
    <t>Índice de Segurança Técnica</t>
  </si>
  <si>
    <t>Constante de Marinho (KM)¹</t>
  </si>
  <si>
    <t>Equipe é composta em sua maioria de pessoas com idade superior a 50 anos, ou 20% da equipe com restrições?</t>
  </si>
  <si>
    <t>NÃO</t>
  </si>
  <si>
    <t>Enfermeiro</t>
  </si>
  <si>
    <t>Total de Sítios Funcionais</t>
  </si>
  <si>
    <t>Dados do Centro Cirúrgico²</t>
  </si>
  <si>
    <t>Coordenação/Supervisão</t>
  </si>
  <si>
    <t>Número total de salas cirurgicas</t>
  </si>
  <si>
    <t>Tempo de limpeza por cirurgia eletiva (hL)</t>
  </si>
  <si>
    <t>Sala de Urgência</t>
  </si>
  <si>
    <t>Tempo de limpeza por cirurgia urgência (hU)</t>
  </si>
  <si>
    <t>Tempo de espera por cirurgia (hE)</t>
  </si>
  <si>
    <t>Recuperação pós anestésica</t>
  </si>
  <si>
    <t>Média de cirurgias mensais</t>
  </si>
  <si>
    <t>Outras atividades de Centro Cirúgico</t>
  </si>
  <si>
    <t>Nº de Profissionais em Sala</t>
  </si>
  <si>
    <t>Nº Eletiva</t>
  </si>
  <si>
    <t>Nº Urgência</t>
  </si>
  <si>
    <t>Porte 1</t>
  </si>
  <si>
    <t>Porte 2</t>
  </si>
  <si>
    <t>Porte 3</t>
  </si>
  <si>
    <t>Porte 4</t>
  </si>
  <si>
    <t>Resultados finais</t>
  </si>
  <si>
    <t>QP(Enfermeiro)</t>
  </si>
  <si>
    <t>Sala Operatória (SO)</t>
  </si>
  <si>
    <t>Nº Eletivas/Dia</t>
  </si>
  <si>
    <t>Nº Urgência/Dia</t>
  </si>
  <si>
    <t>Horas de Enf</t>
  </si>
  <si>
    <t>QP(Técnico de Enfermagem)</t>
  </si>
  <si>
    <t>1 O KM é deduzido segundo método apresentado na Resolução Cofen nº 543/2017</t>
  </si>
  <si>
    <t>2 O tempos fixados, tanto de limpezas de sala, espera e de utilização da sala operatória, foram propostos por Possari, 2001 e 2011 e se constitui fundamento no qual o método de cálculo proposto se baseia.</t>
  </si>
  <si>
    <t>Data</t>
  </si>
  <si>
    <t>Total de Horas de Enfermagem (THE)</t>
  </si>
  <si>
    <t>Carimbo e Assinatura do Responsável</t>
  </si>
  <si>
    <t>Nº Coren:</t>
  </si>
  <si>
    <t>Número de cirurgias por Porte³</t>
  </si>
  <si>
    <t>3 Dado mensal.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</si>
</sst>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0"/>
      <color rgb="FF000000"/>
      <name val="Arial"/>
    </font>
    <font>
      <sz val="10"/>
      <name val="Arial"/>
    </font>
    <font>
      <b/>
      <sz val="9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0" fillId="0" borderId="0" xfId="0" applyFont="1" applyAlignment="1" applyProtection="1"/>
    <xf numFmtId="0" fontId="2" fillId="2" borderId="0" xfId="0" applyFont="1" applyFill="1" applyAlignment="1" applyProtection="1">
      <alignment horizontal="center" vertical="center"/>
    </xf>
    <xf numFmtId="0" fontId="4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2" fillId="2" borderId="0" xfId="0" applyFont="1" applyFill="1" applyAlignment="1" applyProtection="1">
      <alignment horizontal="center"/>
    </xf>
    <xf numFmtId="0" fontId="3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3" fillId="2" borderId="0" xfId="0" applyFont="1" applyFill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2" fillId="2" borderId="0" xfId="0" applyFont="1" applyFill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/>
    </xf>
    <xf numFmtId="2" fontId="2" fillId="2" borderId="0" xfId="0" applyNumberFormat="1" applyFont="1" applyFill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 wrapText="1"/>
    </xf>
    <xf numFmtId="0" fontId="2" fillId="2" borderId="0" xfId="0" applyFont="1" applyFill="1" applyAlignment="1" applyProtection="1"/>
    <xf numFmtId="0" fontId="2" fillId="2" borderId="0" xfId="0" applyFont="1" applyFill="1" applyAlignment="1" applyProtection="1"/>
    <xf numFmtId="2" fontId="2" fillId="2" borderId="0" xfId="0" applyNumberFormat="1" applyFont="1" applyFill="1" applyAlignment="1" applyProtection="1">
      <alignment horizontal="right"/>
    </xf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0" xfId="0" applyFont="1" applyProtection="1"/>
    <xf numFmtId="164" fontId="3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4" fillId="4" borderId="0" xfId="0" applyFont="1" applyFill="1" applyAlignment="1" applyProtection="1">
      <alignment horizontal="right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2" fontId="3" fillId="0" borderId="0" xfId="0" applyNumberFormat="1" applyFont="1" applyAlignment="1" applyProtection="1">
      <alignment horizontal="right"/>
    </xf>
    <xf numFmtId="0" fontId="2" fillId="0" borderId="0" xfId="0" applyFont="1" applyAlignment="1" applyProtection="1"/>
    <xf numFmtId="2" fontId="2" fillId="0" borderId="0" xfId="0" applyNumberFormat="1" applyFont="1" applyAlignment="1" applyProtection="1">
      <alignment horizontal="right"/>
    </xf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4" fillId="0" borderId="0" xfId="0" applyFont="1" applyAlignment="1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3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right"/>
      <protection locked="0"/>
    </xf>
    <xf numFmtId="10" fontId="4" fillId="3" borderId="0" xfId="0" applyNumberFormat="1" applyFont="1" applyFill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1" fontId="4" fillId="3" borderId="0" xfId="0" applyNumberFormat="1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1" fillId="0" borderId="0" xfId="0" applyFont="1" applyAlignment="1" applyProtection="1">
      <alignment horizontal="center"/>
    </xf>
    <xf numFmtId="0" fontId="5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showGridLines="0" tabSelected="1" view="pageBreakPreview" zoomScaleNormal="100" zoomScaleSheetLayoutView="100" workbookViewId="0">
      <selection activeCell="G3" sqref="G3:R3"/>
    </sheetView>
  </sheetViews>
  <sheetFormatPr defaultColWidth="14.42578125" defaultRowHeight="15.75" customHeight="1" x14ac:dyDescent="0.2"/>
  <cols>
    <col min="1" max="1" width="14.42578125" style="50"/>
    <col min="2" max="2" width="23.28515625" style="50" customWidth="1"/>
    <col min="3" max="3" width="29.42578125" style="50" customWidth="1"/>
    <col min="4" max="4" width="15" style="50" customWidth="1"/>
    <col min="5" max="5" width="15.42578125" style="50" customWidth="1"/>
    <col min="6" max="6" width="1.5703125" style="50" customWidth="1"/>
    <col min="7" max="7" width="30" style="50" customWidth="1"/>
    <col min="8" max="8" width="8.42578125" style="50" customWidth="1"/>
    <col min="9" max="16" width="4.140625" style="50" customWidth="1"/>
    <col min="17" max="17" width="13" style="50" customWidth="1"/>
    <col min="18" max="18" width="11.85546875" style="50" customWidth="1"/>
    <col min="19" max="96" width="14.42578125" style="1"/>
  </cols>
  <sheetData>
    <row r="1" spans="1:18" ht="15.75" customHeight="1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.75" customHeight="1" x14ac:dyDescent="0.2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5.75" customHeight="1" x14ac:dyDescent="0.2">
      <c r="A3" s="39" t="s">
        <v>1</v>
      </c>
      <c r="B3" s="38"/>
      <c r="C3" s="38"/>
      <c r="D3" s="38"/>
      <c r="E3" s="38"/>
      <c r="F3" s="48"/>
      <c r="G3" s="39" t="s">
        <v>1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5.75" customHeight="1" x14ac:dyDescent="0.2">
      <c r="A4" s="39" t="s">
        <v>2</v>
      </c>
      <c r="B4" s="39"/>
      <c r="C4" s="39"/>
      <c r="D4" s="39" t="s">
        <v>55</v>
      </c>
      <c r="E4" s="39"/>
      <c r="F4" s="48"/>
      <c r="G4" s="39" t="s">
        <v>2</v>
      </c>
      <c r="H4" s="39"/>
      <c r="I4" s="39"/>
      <c r="J4" s="39"/>
      <c r="K4" s="39"/>
      <c r="L4" s="39"/>
      <c r="M4" s="39"/>
      <c r="N4" s="39"/>
      <c r="O4" s="40"/>
      <c r="P4" s="39" t="s">
        <v>55</v>
      </c>
      <c r="Q4" s="39"/>
      <c r="R4" s="40"/>
    </row>
    <row r="5" spans="1:18" ht="15.75" customHeight="1" x14ac:dyDescent="0.2">
      <c r="A5" s="6" t="s">
        <v>3</v>
      </c>
      <c r="B5" s="3"/>
      <c r="C5" s="3"/>
      <c r="D5" s="3"/>
      <c r="E5" s="3"/>
      <c r="F5" s="5"/>
      <c r="G5" s="6" t="s">
        <v>4</v>
      </c>
      <c r="H5" s="3"/>
      <c r="I5" s="3"/>
      <c r="J5" s="3"/>
      <c r="K5" s="3"/>
      <c r="L5" s="9"/>
      <c r="M5" s="9"/>
      <c r="N5" s="9"/>
      <c r="O5" s="9"/>
      <c r="P5" s="9"/>
      <c r="Q5" s="9"/>
      <c r="R5" s="9"/>
    </row>
    <row r="6" spans="1:18" ht="15.75" customHeight="1" x14ac:dyDescent="0.2">
      <c r="A6" s="7"/>
      <c r="B6" s="3"/>
      <c r="C6" s="3"/>
      <c r="D6" s="3"/>
      <c r="E6" s="8" t="s">
        <v>9</v>
      </c>
      <c r="F6" s="10"/>
      <c r="G6" s="10" t="s">
        <v>10</v>
      </c>
      <c r="H6" s="4"/>
      <c r="I6" s="4"/>
      <c r="J6" s="4"/>
      <c r="K6" s="4"/>
      <c r="L6" s="4"/>
      <c r="M6" s="4"/>
      <c r="N6" s="4"/>
      <c r="O6" s="4"/>
      <c r="P6" s="4"/>
      <c r="Q6" s="4"/>
      <c r="R6" s="41"/>
    </row>
    <row r="7" spans="1:18" ht="15.75" customHeight="1" x14ac:dyDescent="0.2">
      <c r="A7" s="7" t="s">
        <v>24</v>
      </c>
      <c r="B7" s="3"/>
      <c r="C7" s="3"/>
      <c r="D7" s="3"/>
      <c r="E7" s="41"/>
      <c r="F7" s="5"/>
      <c r="G7" s="10" t="s">
        <v>11</v>
      </c>
      <c r="H7" s="10"/>
      <c r="I7" s="10"/>
      <c r="J7" s="10"/>
      <c r="K7" s="4"/>
      <c r="L7" s="5"/>
      <c r="M7" s="5"/>
      <c r="N7" s="5"/>
      <c r="O7" s="5"/>
      <c r="P7" s="5"/>
      <c r="Q7" s="5"/>
      <c r="R7" s="41"/>
    </row>
    <row r="8" spans="1:18" ht="15.75" customHeight="1" x14ac:dyDescent="0.2">
      <c r="A8" s="7" t="s">
        <v>18</v>
      </c>
      <c r="B8" s="3"/>
      <c r="C8" s="3"/>
      <c r="D8" s="3"/>
      <c r="E8" s="41"/>
      <c r="F8" s="5"/>
      <c r="G8" s="10" t="s">
        <v>19</v>
      </c>
      <c r="H8" s="5"/>
      <c r="I8" s="5"/>
      <c r="J8" s="5"/>
      <c r="K8" s="5"/>
      <c r="L8" s="5"/>
      <c r="M8" s="5"/>
      <c r="N8" s="5"/>
      <c r="O8" s="5"/>
      <c r="P8" s="5"/>
      <c r="Q8" s="5"/>
      <c r="R8" s="12">
        <f>IF(R7=5,4,IF(R7=6,5,IF(R7=7,6,0)))</f>
        <v>0</v>
      </c>
    </row>
    <row r="9" spans="1:18" ht="15.75" customHeight="1" x14ac:dyDescent="0.2">
      <c r="A9" s="26"/>
      <c r="B9" s="3"/>
      <c r="C9" s="3"/>
      <c r="D9" s="3"/>
      <c r="E9" s="3"/>
      <c r="F9" s="5"/>
      <c r="G9" s="10" t="s">
        <v>20</v>
      </c>
      <c r="H9" s="4"/>
      <c r="I9" s="4"/>
      <c r="J9" s="4"/>
      <c r="K9" s="4"/>
      <c r="L9" s="4"/>
      <c r="M9" s="4"/>
      <c r="N9" s="4"/>
      <c r="O9" s="4"/>
      <c r="P9" s="4"/>
      <c r="Q9" s="4"/>
      <c r="R9" s="42">
        <v>0.15</v>
      </c>
    </row>
    <row r="10" spans="1:18" ht="15.75" customHeight="1" x14ac:dyDescent="0.2">
      <c r="A10" s="6" t="s">
        <v>21</v>
      </c>
      <c r="B10" s="3"/>
      <c r="C10" s="3"/>
      <c r="D10" s="3"/>
      <c r="E10" s="3"/>
      <c r="F10" s="5"/>
      <c r="G10" s="11" t="s">
        <v>22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43" t="s">
        <v>23</v>
      </c>
    </row>
    <row r="11" spans="1:18" ht="15.75" customHeight="1" x14ac:dyDescent="0.2">
      <c r="A11" s="7" t="s">
        <v>24</v>
      </c>
      <c r="B11" s="3"/>
      <c r="C11" s="3"/>
      <c r="D11" s="3"/>
      <c r="E11" s="27">
        <f>IFERROR((IF($R$10="NÃO",(R8/E7)*(1+R9),(R8/E7)*(1.1+R9))),0)</f>
        <v>0</v>
      </c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.75" customHeight="1" x14ac:dyDescent="0.2">
      <c r="A12" s="7" t="s">
        <v>18</v>
      </c>
      <c r="B12" s="3"/>
      <c r="C12" s="3"/>
      <c r="D12" s="3"/>
      <c r="E12" s="27">
        <f>IFERROR((IF(R10="NÃO",(R7/E8)*1.15,(R7/E8)*1.25)),0)</f>
        <v>0</v>
      </c>
      <c r="F12" s="5"/>
      <c r="G12" s="2"/>
      <c r="H12" s="2" t="s">
        <v>5</v>
      </c>
      <c r="I12" s="2" t="s">
        <v>6</v>
      </c>
      <c r="J12" s="3"/>
      <c r="K12" s="3"/>
      <c r="L12" s="3"/>
      <c r="M12" s="2" t="s">
        <v>7</v>
      </c>
      <c r="N12" s="3"/>
      <c r="O12" s="3"/>
      <c r="P12" s="3"/>
      <c r="Q12" s="13" t="s">
        <v>8</v>
      </c>
      <c r="R12" s="13" t="s">
        <v>8</v>
      </c>
    </row>
    <row r="13" spans="1:18" ht="15.75" customHeight="1" x14ac:dyDescent="0.2">
      <c r="A13" s="26"/>
      <c r="B13" s="3"/>
      <c r="C13" s="3"/>
      <c r="D13" s="3"/>
      <c r="E13" s="3"/>
      <c r="F13" s="5"/>
      <c r="G13" s="3"/>
      <c r="H13" s="3"/>
      <c r="I13" s="13" t="s">
        <v>12</v>
      </c>
      <c r="J13" s="13" t="s">
        <v>13</v>
      </c>
      <c r="K13" s="13" t="s">
        <v>14</v>
      </c>
      <c r="L13" s="13" t="s">
        <v>15</v>
      </c>
      <c r="M13" s="13" t="s">
        <v>12</v>
      </c>
      <c r="N13" s="13" t="s">
        <v>13</v>
      </c>
      <c r="O13" s="13" t="s">
        <v>14</v>
      </c>
      <c r="P13" s="13" t="s">
        <v>15</v>
      </c>
      <c r="Q13" s="13" t="s">
        <v>16</v>
      </c>
      <c r="R13" s="13" t="s">
        <v>17</v>
      </c>
    </row>
    <row r="14" spans="1:18" ht="15.75" customHeight="1" x14ac:dyDescent="0.2">
      <c r="A14" s="6" t="s">
        <v>26</v>
      </c>
      <c r="B14" s="3"/>
      <c r="C14" s="3"/>
      <c r="D14" s="3"/>
      <c r="E14" s="3"/>
      <c r="F14" s="5"/>
      <c r="G14" s="16" t="s">
        <v>27</v>
      </c>
      <c r="H14" s="17" t="s">
        <v>16</v>
      </c>
      <c r="I14" s="44"/>
      <c r="J14" s="44"/>
      <c r="K14" s="44"/>
      <c r="L14" s="44"/>
      <c r="M14" s="44"/>
      <c r="N14" s="44"/>
      <c r="O14" s="44"/>
      <c r="P14" s="44"/>
      <c r="Q14" s="14">
        <f>(SUM(I14:L14)*5)+(SUM(M14:P14)*2)</f>
        <v>0</v>
      </c>
      <c r="R14" s="14"/>
    </row>
    <row r="15" spans="1:18" ht="15.75" customHeight="1" x14ac:dyDescent="0.2">
      <c r="A15" s="7" t="s">
        <v>28</v>
      </c>
      <c r="B15" s="3"/>
      <c r="C15" s="3"/>
      <c r="D15" s="3"/>
      <c r="E15" s="41"/>
      <c r="F15" s="5"/>
      <c r="G15" s="3"/>
      <c r="H15" s="17" t="s">
        <v>17</v>
      </c>
      <c r="I15" s="44"/>
      <c r="J15" s="44"/>
      <c r="K15" s="44"/>
      <c r="L15" s="44"/>
      <c r="M15" s="44"/>
      <c r="N15" s="44"/>
      <c r="O15" s="44"/>
      <c r="P15" s="44"/>
      <c r="Q15" s="14"/>
      <c r="R15" s="14">
        <f>(SUM(I15:L15)*5)+(SUM(M15:P15)*2)</f>
        <v>0</v>
      </c>
    </row>
    <row r="16" spans="1:18" ht="15.75" customHeight="1" x14ac:dyDescent="0.2">
      <c r="A16" s="7" t="s">
        <v>29</v>
      </c>
      <c r="B16" s="3"/>
      <c r="C16" s="3"/>
      <c r="D16" s="3"/>
      <c r="E16" s="29">
        <v>0.5</v>
      </c>
      <c r="F16" s="10"/>
      <c r="G16" s="16" t="s">
        <v>30</v>
      </c>
      <c r="H16" s="17" t="s">
        <v>16</v>
      </c>
      <c r="I16" s="44"/>
      <c r="J16" s="44"/>
      <c r="K16" s="44"/>
      <c r="L16" s="44"/>
      <c r="M16" s="44"/>
      <c r="N16" s="44"/>
      <c r="O16" s="44"/>
      <c r="P16" s="44"/>
      <c r="Q16" s="14">
        <f>(SUM(I16:L16)*5)+(SUM(M16:P16)*2)</f>
        <v>0</v>
      </c>
      <c r="R16" s="14"/>
    </row>
    <row r="17" spans="1:19" ht="15.75" customHeight="1" x14ac:dyDescent="0.2">
      <c r="A17" s="7" t="s">
        <v>31</v>
      </c>
      <c r="B17" s="3"/>
      <c r="C17" s="3"/>
      <c r="D17" s="3"/>
      <c r="E17" s="29">
        <v>0.6</v>
      </c>
      <c r="F17" s="10"/>
      <c r="G17" s="3"/>
      <c r="H17" s="17" t="s">
        <v>17</v>
      </c>
      <c r="I17" s="44"/>
      <c r="J17" s="44"/>
      <c r="K17" s="44"/>
      <c r="L17" s="44"/>
      <c r="M17" s="44"/>
      <c r="N17" s="44"/>
      <c r="O17" s="44"/>
      <c r="P17" s="44"/>
      <c r="Q17" s="14"/>
      <c r="R17" s="14">
        <f>(SUM(I17:L17)*5)+(SUM(M17:P17)*2)</f>
        <v>0</v>
      </c>
    </row>
    <row r="18" spans="1:19" ht="15.75" customHeight="1" x14ac:dyDescent="0.2">
      <c r="A18" s="28" t="s">
        <v>32</v>
      </c>
      <c r="B18" s="3"/>
      <c r="C18" s="3"/>
      <c r="D18" s="3"/>
      <c r="E18" s="29">
        <v>0.2</v>
      </c>
      <c r="F18" s="10"/>
      <c r="G18" s="16" t="s">
        <v>33</v>
      </c>
      <c r="H18" s="17" t="s">
        <v>16</v>
      </c>
      <c r="I18" s="44"/>
      <c r="J18" s="44"/>
      <c r="K18" s="44"/>
      <c r="L18" s="44"/>
      <c r="M18" s="44"/>
      <c r="N18" s="44"/>
      <c r="O18" s="44"/>
      <c r="P18" s="44"/>
      <c r="Q18" s="14">
        <f>(SUM(I18:L18)*5)+(SUM(M18:P18)*2)</f>
        <v>0</v>
      </c>
      <c r="R18" s="14"/>
    </row>
    <row r="19" spans="1:19" ht="15.75" customHeight="1" x14ac:dyDescent="0.2">
      <c r="A19" s="28" t="s">
        <v>34</v>
      </c>
      <c r="B19" s="3"/>
      <c r="C19" s="3"/>
      <c r="D19" s="3"/>
      <c r="E19" s="30">
        <f>SUM(D22:D25)</f>
        <v>0</v>
      </c>
      <c r="F19" s="10"/>
      <c r="G19" s="3"/>
      <c r="H19" s="17" t="s">
        <v>17</v>
      </c>
      <c r="I19" s="44"/>
      <c r="J19" s="44"/>
      <c r="K19" s="44"/>
      <c r="L19" s="44"/>
      <c r="M19" s="44"/>
      <c r="N19" s="44"/>
      <c r="O19" s="44"/>
      <c r="P19" s="44"/>
      <c r="Q19" s="14"/>
      <c r="R19" s="14">
        <f>(SUM(I19:L19)*5)+(SUM(M19:P19)*2)</f>
        <v>0</v>
      </c>
    </row>
    <row r="20" spans="1:19" ht="15.75" customHeight="1" x14ac:dyDescent="0.2">
      <c r="A20" s="6" t="s">
        <v>56</v>
      </c>
      <c r="B20" s="3"/>
      <c r="C20" s="3"/>
      <c r="D20" s="3"/>
      <c r="E20" s="3"/>
      <c r="F20" s="32"/>
      <c r="G20" s="18" t="s">
        <v>35</v>
      </c>
      <c r="H20" s="17" t="s">
        <v>16</v>
      </c>
      <c r="I20" s="44"/>
      <c r="J20" s="44"/>
      <c r="K20" s="44"/>
      <c r="L20" s="44"/>
      <c r="M20" s="44"/>
      <c r="N20" s="44"/>
      <c r="O20" s="44"/>
      <c r="P20" s="44"/>
      <c r="Q20" s="14">
        <f>(SUM(I20:L20)*5)+(SUM(M20:P20)*2)</f>
        <v>0</v>
      </c>
      <c r="R20" s="14"/>
    </row>
    <row r="21" spans="1:19" ht="15.75" customHeight="1" x14ac:dyDescent="0.2">
      <c r="A21" s="10"/>
      <c r="B21" s="10"/>
      <c r="C21" s="31" t="s">
        <v>36</v>
      </c>
      <c r="D21" s="32" t="s">
        <v>37</v>
      </c>
      <c r="E21" s="32" t="s">
        <v>38</v>
      </c>
      <c r="F21" s="32"/>
      <c r="G21" s="3"/>
      <c r="H21" s="17" t="s">
        <v>17</v>
      </c>
      <c r="I21" s="44"/>
      <c r="J21" s="44"/>
      <c r="K21" s="44"/>
      <c r="L21" s="44"/>
      <c r="M21" s="44"/>
      <c r="N21" s="44"/>
      <c r="O21" s="44"/>
      <c r="P21" s="44"/>
      <c r="Q21" s="14"/>
      <c r="R21" s="14">
        <f>(SUM(I21:L21)*5)+(SUM(M21:P21)*2)</f>
        <v>0</v>
      </c>
    </row>
    <row r="22" spans="1:19" ht="15.75" customHeight="1" x14ac:dyDescent="0.2">
      <c r="A22" s="10" t="s">
        <v>39</v>
      </c>
      <c r="B22" s="10"/>
      <c r="C22" s="45"/>
      <c r="D22" s="46"/>
      <c r="E22" s="46"/>
      <c r="F22" s="32"/>
      <c r="G22" s="19" t="s">
        <v>25</v>
      </c>
      <c r="H22" s="3"/>
      <c r="I22" s="3"/>
      <c r="J22" s="3"/>
      <c r="K22" s="3"/>
      <c r="L22" s="3"/>
      <c r="M22" s="3"/>
      <c r="N22" s="3"/>
      <c r="O22" s="3"/>
      <c r="P22" s="3"/>
      <c r="Q22" s="15">
        <f t="shared" ref="Q22:R22" si="0">SUM(Q14:Q21)</f>
        <v>0</v>
      </c>
      <c r="R22" s="15">
        <f t="shared" si="0"/>
        <v>0</v>
      </c>
    </row>
    <row r="23" spans="1:19" ht="15.75" customHeight="1" x14ac:dyDescent="0.2">
      <c r="A23" s="10" t="s">
        <v>40</v>
      </c>
      <c r="B23" s="10"/>
      <c r="C23" s="45"/>
      <c r="D23" s="46"/>
      <c r="E23" s="47"/>
      <c r="F23" s="32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9" ht="15.75" customHeight="1" x14ac:dyDescent="0.2">
      <c r="A24" s="10" t="s">
        <v>41</v>
      </c>
      <c r="B24" s="10"/>
      <c r="C24" s="45"/>
      <c r="D24" s="46"/>
      <c r="E24" s="46"/>
      <c r="F24" s="10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9" ht="15.75" customHeight="1" x14ac:dyDescent="0.2">
      <c r="A25" s="10" t="s">
        <v>42</v>
      </c>
      <c r="B25" s="10"/>
      <c r="C25" s="45"/>
      <c r="D25" s="46"/>
      <c r="E25" s="46"/>
      <c r="F25" s="10"/>
      <c r="G25" s="20" t="s">
        <v>43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9" ht="15.75" customHeight="1" x14ac:dyDescent="0.2">
      <c r="A26" s="5"/>
      <c r="B26" s="5"/>
      <c r="C26" s="5"/>
      <c r="D26" s="5"/>
      <c r="E26" s="29"/>
      <c r="F26" s="10"/>
      <c r="G26" s="19" t="s">
        <v>44</v>
      </c>
      <c r="H26" s="3"/>
      <c r="I26" s="3"/>
      <c r="J26" s="3"/>
      <c r="K26" s="9"/>
      <c r="L26" s="9"/>
      <c r="M26" s="9"/>
      <c r="N26" s="9"/>
      <c r="O26" s="9"/>
      <c r="P26" s="9"/>
      <c r="Q26" s="9"/>
      <c r="R26" s="21">
        <f>Q22*E11</f>
        <v>0</v>
      </c>
    </row>
    <row r="27" spans="1:19" ht="15.75" customHeight="1" x14ac:dyDescent="0.2">
      <c r="A27" s="17"/>
      <c r="B27" s="32" t="s">
        <v>45</v>
      </c>
      <c r="C27" s="32" t="s">
        <v>46</v>
      </c>
      <c r="D27" s="32" t="s">
        <v>47</v>
      </c>
      <c r="E27" s="32" t="s">
        <v>48</v>
      </c>
      <c r="F27" s="10"/>
      <c r="G27" s="19" t="s">
        <v>49</v>
      </c>
      <c r="H27" s="3"/>
      <c r="I27" s="3"/>
      <c r="J27" s="3"/>
      <c r="K27" s="9"/>
      <c r="L27" s="9"/>
      <c r="M27" s="9"/>
      <c r="N27" s="9"/>
      <c r="O27" s="9"/>
      <c r="P27" s="9"/>
      <c r="Q27" s="9"/>
      <c r="R27" s="21">
        <f>(E32*E12)+((R22*6)/7)*E12</f>
        <v>0</v>
      </c>
    </row>
    <row r="28" spans="1:19" ht="15.75" customHeight="1" x14ac:dyDescent="0.2">
      <c r="A28" s="10" t="s">
        <v>39</v>
      </c>
      <c r="B28" s="17">
        <f>1.4*C22</f>
        <v>0</v>
      </c>
      <c r="C28" s="14">
        <f t="shared" ref="C28:D28" si="1">IFERROR(D22/$R$6,0)</f>
        <v>0</v>
      </c>
      <c r="D28" s="14">
        <f t="shared" si="1"/>
        <v>0</v>
      </c>
      <c r="E28" s="33">
        <f>((SUM(B28,$E$16,$E$18)*C28)+(SUM(B28,$E$17,$E$18)*D28))</f>
        <v>0</v>
      </c>
      <c r="F28" s="10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9" ht="15.75" customHeight="1" x14ac:dyDescent="0.2">
      <c r="A29" s="10" t="s">
        <v>40</v>
      </c>
      <c r="B29" s="17">
        <f>2.9*C23</f>
        <v>0</v>
      </c>
      <c r="C29" s="14">
        <f t="shared" ref="C29:D29" si="2">IFERROR(D23/$R$6,0)</f>
        <v>0</v>
      </c>
      <c r="D29" s="14">
        <f t="shared" si="2"/>
        <v>0</v>
      </c>
      <c r="E29" s="33">
        <f>((SUM(B29,$E$16,$E$18)*C29)+(SUM(B29,$E$17,$E$18)*D29))</f>
        <v>0</v>
      </c>
      <c r="F29" s="5"/>
      <c r="G29" s="7" t="s">
        <v>50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9" ht="15.75" customHeight="1" x14ac:dyDescent="0.2">
      <c r="A30" s="10" t="s">
        <v>41</v>
      </c>
      <c r="B30" s="17">
        <f>4.9*C24</f>
        <v>0</v>
      </c>
      <c r="C30" s="14">
        <f t="shared" ref="C30:D30" si="3">IFERROR(D24/$R$6,0)</f>
        <v>0</v>
      </c>
      <c r="D30" s="14">
        <f t="shared" si="3"/>
        <v>0</v>
      </c>
      <c r="E30" s="33">
        <f>((SUM(B30,$E$16,$E$18)*C30)+(SUM(B30,$E$17,$E$18)*D30))</f>
        <v>0</v>
      </c>
      <c r="F30" s="17"/>
      <c r="G30" s="22" t="s">
        <v>51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9"/>
    </row>
    <row r="31" spans="1:19" ht="15.75" customHeight="1" x14ac:dyDescent="0.2">
      <c r="A31" s="10" t="s">
        <v>42</v>
      </c>
      <c r="B31" s="17">
        <f>8.4*C25</f>
        <v>0</v>
      </c>
      <c r="C31" s="14">
        <f t="shared" ref="C31:D31" si="4">IFERROR(D25/$R$6,0)</f>
        <v>0</v>
      </c>
      <c r="D31" s="14">
        <f t="shared" si="4"/>
        <v>0</v>
      </c>
      <c r="E31" s="33">
        <f>((SUM(B31,$E$16,$E$18)*C31)+(SUM(B31,$E$17,$E$18)*D31))</f>
        <v>0</v>
      </c>
      <c r="F31" s="1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9" ht="15.75" customHeight="1" x14ac:dyDescent="0.2">
      <c r="A32" s="19" t="s">
        <v>53</v>
      </c>
      <c r="B32" s="3"/>
      <c r="C32" s="3"/>
      <c r="D32" s="3"/>
      <c r="E32" s="21">
        <f>SUM(E28:E31)</f>
        <v>0</v>
      </c>
      <c r="F32" s="10"/>
      <c r="G32" s="4" t="s">
        <v>57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.75" customHeight="1" x14ac:dyDescent="0.2">
      <c r="A33" s="34"/>
      <c r="B33" s="3"/>
      <c r="C33" s="3"/>
      <c r="D33" s="3"/>
      <c r="E33" s="35"/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5.75" customHeight="1" x14ac:dyDescent="0.2">
      <c r="A34" s="4"/>
      <c r="B34" s="4"/>
      <c r="C34" s="4"/>
      <c r="D34" s="4"/>
      <c r="E34" s="4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.75" customHeight="1" x14ac:dyDescent="0.2">
      <c r="A35" s="4"/>
      <c r="B35" s="4"/>
      <c r="C35" s="4"/>
      <c r="D35" s="4"/>
      <c r="E35" s="4"/>
      <c r="F35" s="10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.75" customHeight="1" x14ac:dyDescent="0.2">
      <c r="A36" s="4"/>
      <c r="B36" s="36" t="s">
        <v>52</v>
      </c>
      <c r="C36" s="10"/>
      <c r="D36" s="37" t="s">
        <v>54</v>
      </c>
      <c r="E36" s="37"/>
      <c r="F36" s="10"/>
      <c r="G36" s="23" t="s">
        <v>52</v>
      </c>
      <c r="H36" s="5"/>
      <c r="I36" s="5"/>
      <c r="J36" s="5"/>
      <c r="K36" s="24" t="s">
        <v>54</v>
      </c>
      <c r="L36" s="25"/>
      <c r="M36" s="25"/>
      <c r="N36" s="25"/>
      <c r="O36" s="25"/>
      <c r="P36" s="25"/>
      <c r="Q36" s="25"/>
      <c r="R36" s="5"/>
    </row>
    <row r="37" spans="1:18" ht="15.75" customHeight="1" x14ac:dyDescent="0.2">
      <c r="A37" s="4"/>
      <c r="B37" s="5"/>
      <c r="C37" s="5"/>
      <c r="D37" s="5"/>
      <c r="E37" s="29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</sheetData>
  <sheetProtection password="C734" sheet="1" objects="1" scenarios="1" selectLockedCells="1"/>
  <mergeCells count="42">
    <mergeCell ref="G30:R31"/>
    <mergeCell ref="A33:D33"/>
    <mergeCell ref="A32:D32"/>
    <mergeCell ref="A14:E14"/>
    <mergeCell ref="G27:J27"/>
    <mergeCell ref="G26:J26"/>
    <mergeCell ref="G29:R29"/>
    <mergeCell ref="K36:Q36"/>
    <mergeCell ref="G22:P22"/>
    <mergeCell ref="A18:D18"/>
    <mergeCell ref="A7:D7"/>
    <mergeCell ref="A8:D8"/>
    <mergeCell ref="A19:D19"/>
    <mergeCell ref="A20:E20"/>
    <mergeCell ref="G18:G19"/>
    <mergeCell ref="G20:G21"/>
    <mergeCell ref="G16:G17"/>
    <mergeCell ref="G14:G15"/>
    <mergeCell ref="A15:D15"/>
    <mergeCell ref="A17:D17"/>
    <mergeCell ref="A16:D16"/>
    <mergeCell ref="A9:E9"/>
    <mergeCell ref="D36:E36"/>
    <mergeCell ref="A1:R1"/>
    <mergeCell ref="G5:K5"/>
    <mergeCell ref="A13:E13"/>
    <mergeCell ref="G12:G13"/>
    <mergeCell ref="H12:H13"/>
    <mergeCell ref="M12:P12"/>
    <mergeCell ref="I12:L12"/>
    <mergeCell ref="A12:D12"/>
    <mergeCell ref="A10:E10"/>
    <mergeCell ref="G10:Q10"/>
    <mergeCell ref="A11:D11"/>
    <mergeCell ref="A5:E5"/>
    <mergeCell ref="A6:D6"/>
    <mergeCell ref="A3:E3"/>
    <mergeCell ref="D4:E4"/>
    <mergeCell ref="A4:C4"/>
    <mergeCell ref="P4:Q4"/>
    <mergeCell ref="G3:R3"/>
    <mergeCell ref="G4:N4"/>
  </mergeCells>
  <dataValidations count="1">
    <dataValidation type="list" allowBlank="1" sqref="R10">
      <formula1>"SIM,NÃO"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CENTRO CIRURGICO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Antônio Pereira Filho</cp:lastModifiedBy>
  <dcterms:modified xsi:type="dcterms:W3CDTF">2017-11-20T12:10:04Z</dcterms:modified>
</cp:coreProperties>
</file>